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11.17.229\disk1\03-04 【決　算】財政状況資料集(H24～)\財政状況資料集(R02年度決算分)\04 提出（市町村→県）\01 当初（市町村→県）\"/>
    </mc:Choice>
  </mc:AlternateContent>
  <xr:revisionPtr revIDLastSave="0" documentId="13_ncr:1_{3957ACF8-2AA7-4881-A72A-8CDBB9B633E2}" xr6:coauthVersionLast="47" xr6:coauthVersionMax="47" xr10:uidLastSave="{00000000-0000-0000-0000-000000000000}"/>
  <bookViews>
    <workbookView xWindow="-108" yWindow="-108" windowWidth="23256" windowHeight="1257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W102" i="12" l="1"/>
  <c r="DB102" i="12"/>
  <c r="DG102" i="12"/>
  <c r="DL102" i="12"/>
  <c r="DQ102" i="12"/>
  <c r="CR102" i="12"/>
  <c r="AU63" i="12"/>
  <c r="AP63" i="12"/>
  <c r="AU88" i="12"/>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W34" i="10"/>
  <c r="BW35" i="10" s="1"/>
  <c r="BW36" i="10" s="1"/>
  <c r="BW37" i="10" s="1"/>
  <c r="BW38" i="10" s="1"/>
  <c r="BW39" i="10" s="1"/>
  <c r="BW40" i="10" s="1"/>
  <c r="BW41" i="10" s="1"/>
  <c r="CO34" i="10" l="1"/>
</calcChain>
</file>

<file path=xl/sharedStrings.xml><?xml version="1.0" encoding="utf-8"?>
<sst xmlns="http://schemas.openxmlformats.org/spreadsheetml/2006/main" count="1100" uniqueCount="602">
  <si>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</si>
  <si>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</si>
  <si>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</si>
  <si>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</si>
  <si>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</si>
  <si>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</si>
  <si>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</si>
  <si>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</si>
  <si>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</si>
  <si>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</si>
  <si>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</si>
  <si>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</si>
  <si>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</si>
  <si>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</si>
  <si>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</si>
  <si>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</si>
  <si>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</si>
  <si>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</si>
  <si>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</si>
  <si>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</si>
  <si>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</si>
  <si>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</si>
  <si>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</si>
  <si>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</si>
  <si>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</si>
  <si>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</si>
  <si>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</si>
  <si>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</si>
  <si>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</si>
  <si>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</si>
  <si>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</si>
  <si>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</si>
  <si>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</si>
  <si>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</si>
  <si>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</si>
  <si>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</si>
  <si>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</si>
  <si>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</si>
  <si>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</si>
  <si>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</si>
  <si>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</si>
  <si>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</si>
  <si>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</si>
  <si>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</si>
  <si>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</si>
  <si>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</si>
  <si>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</si>
  <si>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</si>
  <si>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</si>
  <si>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</si>
  <si>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</si>
  <si>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</si>
  <si>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</si>
  <si>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</si>
  <si>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</si>
  <si>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</si>
  <si>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</si>
  <si>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</si>
  <si>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</si>
  <si>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</si>
  <si>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</si>
  <si>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</si>
  <si>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</si>
  <si>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</si>
  <si>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</si>
  <si>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</si>
  <si>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</si>
  <si>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</si>
  <si>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</si>
  <si>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</si>
  <si>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</si>
  <si>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</si>
  <si>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</si>
  <si>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</si>
  <si>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</si>
  <si>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</si>
  <si>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</si>
  <si>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</si>
  <si>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</si>
  <si>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</si>
  <si>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</si>
  <si>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</si>
  <si>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</si>
  <si>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</si>
  <si>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</si>
  <si>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</si>
  <si>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</si>
  <si>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</si>
  <si>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</si>
  <si>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</si>
  <si>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</si>
  <si>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</si>
  <si>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</si>
  <si>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</si>
  <si>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</si>
  <si>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</si>
  <si>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</si>
  <si>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</si>
  <si>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</si>
  <si>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</si>
  <si>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</si>
  <si>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</si>
  <si>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</si>
  <si>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</si>
  <si>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</si>
  <si>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</si>
  <si>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</si>
  <si>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</si>
  <si>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</si>
  <si>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</si>
  <si>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</si>
  <si>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</si>
  <si>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</si>
  <si>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</si>
  <si>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</si>
  <si>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</si>
  <si>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</si>
  <si>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</si>
  <si>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</si>
  <si>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</si>
  <si>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</si>
  <si>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</si>
  <si>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</si>
  <si>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</si>
  <si>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</si>
  <si>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</si>
  <si>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</si>
  <si>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</si>
  <si>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</si>
  <si>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</si>
  <si>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</si>
  <si>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</si>
  <si>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</si>
  <si>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</si>
  <si>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</si>
  <si>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</si>
  <si>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</si>
  <si>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</si>
  <si>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</si>
  <si>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</si>
  <si>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</si>
  <si>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</si>
  <si>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</si>
  <si>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</si>
  <si>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</si>
  <si>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</si>
  <si>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</si>
  <si>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</si>
  <si>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</si>
  <si>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</si>
  <si>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</si>
  <si>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</si>
  <si>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</si>
  <si>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</si>
  <si>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</si>
  <si>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</si>
  <si>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</si>
  <si>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</si>
  <si>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</si>
  <si>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</si>
  <si>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</si>
  <si>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</si>
  <si>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</si>
  <si>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</si>
  <si>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</si>
  <si>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</si>
  <si>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</si>
  <si>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</si>
  <si>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</si>
  <si>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</si>
  <si>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</si>
  <si>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</si>
  <si>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</si>
  <si>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</si>
  <si>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</si>
  <si>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</si>
  <si>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</si>
  <si>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</si>
  <si>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</si>
  <si>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</si>
  <si>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</si>
  <si>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</si>
  <si>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</si>
  <si>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</si>
  <si>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</si>
  <si>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</si>
  <si>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</si>
  <si>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</si>
  <si>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</si>
  <si>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</si>
  <si>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</si>
  <si>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</si>
  <si>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</si>
  <si>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</si>
  <si>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</si>
  <si>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</si>
  <si>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</si>
  <si>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</si>
  <si>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</si>
  <si>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</si>
  <si>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</si>
  <si>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</si>
  <si>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</si>
  <si>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</si>
  <si>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</si>
  <si>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</si>
  <si>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</si>
  <si>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</si>
  <si>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</si>
  <si>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</si>
  <si>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</si>
  <si>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</si>
  <si>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</si>
  <si>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</si>
  <si>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</si>
  <si>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</si>
  <si>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</si>
  <si>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</si>
  <si>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</si>
  <si>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</si>
  <si>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</si>
  <si>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</si>
  <si>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</si>
  <si>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</si>
  <si>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</si>
  <si>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</si>
  <si>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</si>
  <si>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</si>
  <si>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</si>
  <si>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</si>
  <si>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</si>
  <si>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</si>
  <si>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</si>
  <si>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</si>
  <si>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</si>
  <si>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</si>
  <si>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</si>
  <si>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</si>
  <si>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</si>
  <si>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</si>
  <si>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</si>
  <si>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</si>
  <si>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</si>
  <si>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</si>
  <si>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</si>
  <si>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</si>
  <si>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</si>
  <si>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</si>
  <si>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</si>
  <si>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</si>
  <si>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</si>
  <si>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</si>
  <si>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</si>
  <si>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</si>
  <si>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</si>
  <si>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</si>
  <si>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</si>
  <si>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</si>
  <si>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</si>
  <si>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</si>
  <si>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</si>
  <si>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</si>
  <si>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</si>
  <si>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</si>
  <si>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</si>
  <si>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</si>
  <si>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</si>
  <si>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</si>
  <si>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</si>
  <si>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</si>
  <si>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</si>
  <si>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</si>
  <si>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</si>
  <si>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</si>
  <si>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</si>
  <si>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</si>
  <si>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</si>
  <si>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</si>
  <si>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</si>
  <si>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</si>
  <si>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</si>
  <si>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</si>
  <si>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</si>
  <si>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</si>
  <si>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</si>
  <si>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</si>
  <si>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</si>
  <si>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</si>
  <si>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</si>
  <si>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</si>
  <si>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</si>
  <si>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</si>
  <si>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</si>
  <si>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</si>
  <si>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</si>
  <si>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</si>
  <si>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</si>
  <si>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</si>
  <si>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</si>
  <si>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</si>
  <si>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</si>
  <si>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</si>
  <si>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</si>
  <si>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</si>
  <si>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</si>
  <si>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</si>
  <si>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</si>
  <si>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</si>
  <si>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</si>
  <si>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</si>
  <si>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</si>
  <si>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</si>
  <si>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</si>
  <si>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</si>
  <si>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</si>
  <si>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</si>
  <si>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</si>
  <si>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</si>
  <si>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</si>
  <si>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</si>
  <si>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</si>
  <si>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</si>
  <si>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</si>
  <si>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</si>
  <si>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</si>
  <si>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</si>
  <si>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</si>
  <si>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</si>
  <si>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</si>
  <si>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</si>
  <si>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</si>
  <si>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</si>
  <si>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</si>
  <si>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</si>
  <si>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</si>
  <si>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</si>
  <si>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</si>
  <si>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</si>
  <si>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</si>
  <si>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</si>
  <si>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</si>
  <si>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</si>
  <si>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</si>
  <si>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</si>
  <si>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</si>
  <si>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</si>
  <si>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</si>
  <si>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</si>
  <si>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</si>
  <si>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</si>
  <si>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</si>
  <si>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</si>
  <si>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</si>
  <si>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</si>
  <si>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</si>
  <si>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</si>
  <si>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</si>
  <si>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</si>
  <si>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</si>
  <si>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</si>
  <si>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</si>
  <si>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</si>
  <si>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</si>
  <si>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</si>
  <si>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</si>
  <si>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</si>
  <si>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</si>
  <si>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</si>
  <si>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</si>
  <si>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</si>
  <si>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</si>
  <si>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</si>
  <si>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</si>
  <si>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</si>
  <si>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</si>
  <si>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</si>
  <si>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</si>
  <si>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</si>
  <si>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</si>
  <si>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</si>
  <si>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</si>
  <si>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</si>
  <si>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</si>
  <si>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</si>
  <si>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</si>
  <si>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</si>
  <si>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</si>
  <si>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</si>
  <si>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</si>
  <si>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</si>
  <si>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</si>
  <si>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</si>
  <si>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</si>
  <si>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</si>
  <si>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</si>
  <si>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</si>
  <si>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</si>
  <si>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</si>
  <si>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</si>
  <si>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</si>
  <si>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</si>
  <si>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</si>
  <si>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</si>
  <si>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</si>
  <si>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</si>
  <si>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</si>
  <si>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</si>
  <si>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</si>
  <si>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</si>
  <si>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</si>
  <si>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</si>
  <si>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</si>
  <si>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</si>
  <si>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</si>
  <si>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</si>
  <si>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</si>
  <si>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</si>
  <si>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</si>
  <si>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</si>
  <si>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</si>
  <si>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</si>
  <si>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</si>
  <si>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</si>
  <si>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</si>
  <si>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</si>
  <si>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</si>
  <si>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</si>
  <si>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</si>
  <si>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</si>
  <si>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</si>
  <si>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</si>
  <si>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</si>
  <si>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</si>
  <si>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</si>
  <si>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</si>
  <si>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</si>
  <si>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</si>
  <si>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</si>
  <si>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</si>
  <si>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</si>
  <si>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</si>
  <si>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</si>
  <si>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</si>
  <si>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</si>
  <si>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</si>
  <si>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</si>
  <si>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</si>
  <si>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</si>
  <si>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</si>
  <si>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</si>
  <si>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</si>
  <si>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</si>
  <si>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</si>
  <si>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</si>
  <si>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</si>
  <si>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</si>
  <si>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</si>
  <si>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</si>
  <si>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</si>
  <si>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</si>
  <si>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</si>
  <si>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</si>
  <si>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</si>
  <si>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</si>
  <si>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</si>
  <si>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</si>
  <si>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</si>
  <si>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</si>
  <si>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</si>
  <si>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</si>
  <si>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</si>
  <si>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</si>
  <si>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</si>
  <si>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新富町水道事業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</si>
  <si>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</si>
  <si>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</si>
  <si>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新富町介護保険特別会計（介護サービス事業勘定）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</si>
  <si>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</si>
  <si>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新富町介護保険特別会計（保険事業勘定）</t>
    <phoneticPr fontId="5"/>
  </si>
  <si>
    <t>(Ｆ)</t>
    <phoneticPr fontId="5"/>
  </si>
  <si>
    <t>新富町後期高齢者医療特別会計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</si>
  <si>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</si>
  <si>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</si>
  <si>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</si>
  <si>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</si>
  <si>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</si>
  <si>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</si>
  <si>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</si>
  <si>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</si>
  <si>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</si>
  <si>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</si>
  <si>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</si>
  <si>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</si>
  <si>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</si>
  <si>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</si>
  <si>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</si>
  <si>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</si>
  <si>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</si>
  <si>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</si>
  <si>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</si>
  <si>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</si>
  <si>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</si>
  <si>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</si>
  <si>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</si>
  <si>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</si>
  <si>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</si>
  <si>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</si>
  <si>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</si>
  <si>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</si>
  <si>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</si>
  <si>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</si>
  <si>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</si>
  <si>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</si>
  <si>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</si>
  <si>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</si>
  <si>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</si>
  <si>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</si>
  <si>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</si>
  <si>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</si>
  <si>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</si>
  <si>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</si>
  <si>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</si>
  <si>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</si>
  <si>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</si>
  <si>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</si>
  <si>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</si>
  <si>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</si>
  <si>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</si>
  <si>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</si>
  <si>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</si>
  <si>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</si>
  <si>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</si>
  <si>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</si>
  <si>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</si>
  <si>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</si>
  <si>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</si>
  <si>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</si>
  <si>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</si>
  <si>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</si>
  <si>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</si>
  <si>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</si>
  <si>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</si>
  <si>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</si>
  <si>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</si>
  <si>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</si>
  <si>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</si>
  <si>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</si>
  <si>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</si>
  <si>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</si>
  <si>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</si>
  <si>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</si>
  <si>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</si>
  <si>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</si>
  <si>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</si>
  <si>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</si>
  <si>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</si>
  <si>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</si>
  <si>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</si>
  <si>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</si>
  <si>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</si>
  <si>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</si>
  <si>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</si>
  <si>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</si>
  <si>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</si>
  <si>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2.06</t>
  </si>
  <si>
    <t>▲ 0.36</t>
  </si>
  <si>
    <t>▲ 1.88</t>
  </si>
  <si>
    <t>▲ 8.77</t>
  </si>
  <si>
    <t>▲ 0.52</t>
  </si>
  <si>
    <t>新富町水道事業</t>
  </si>
  <si>
    <t>一般会計</t>
  </si>
  <si>
    <t>新富町介護保険特別会計（保険事業勘定）</t>
  </si>
  <si>
    <t>新富町国民健康保険特別会計</t>
  </si>
  <si>
    <t>新富町介護保険特別会計（介護サービス事業勘定）</t>
  </si>
  <si>
    <t>新富町後期高齢者医療特別会計</t>
  </si>
  <si>
    <t>土地取得特別会計</t>
  </si>
  <si>
    <t>西都児湯情報公開・個人情報保護審査会会計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</si>
  <si>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</si>
  <si>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</si>
  <si>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</si>
  <si>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</si>
  <si>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</si>
  <si>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</si>
  <si>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</si>
  <si>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</si>
  <si>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宮崎県東児湯消防組合</t>
    <rPh sb="0" eb="3">
      <t>ミヤザキケン</t>
    </rPh>
    <rPh sb="3" eb="4">
      <t>ヒガシ</t>
    </rPh>
    <rPh sb="4" eb="6">
      <t>コユ</t>
    </rPh>
    <rPh sb="6" eb="8">
      <t>ショウボウ</t>
    </rPh>
    <rPh sb="8" eb="10">
      <t>クミアイ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</si>
  <si>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</si>
  <si>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宮崎県後期高齢者医療広域連合（一般会計）</t>
    <rPh sb="0" eb="3">
      <t>ミヤザキケン</t>
    </rPh>
    <rPh sb="3" eb="5">
      <t>コウキ</t>
    </rPh>
    <rPh sb="5" eb="7">
      <t>コウレイ</t>
    </rPh>
    <rPh sb="7" eb="8">
      <t>モノ</t>
    </rPh>
    <rPh sb="8" eb="10">
      <t>イリョウ</t>
    </rPh>
    <rPh sb="10" eb="14">
      <t>コウイキレンゴウ</t>
    </rPh>
    <rPh sb="15" eb="17">
      <t>イッパン</t>
    </rPh>
    <rPh sb="17" eb="19">
      <t>カイケイ</t>
    </rPh>
    <phoneticPr fontId="2"/>
  </si>
  <si>
    <t>宮崎県後期高齢者医療広域連合（後期高齢者医療特別会計）</t>
    <rPh sb="0" eb="3">
      <t>ミヤザキケン</t>
    </rPh>
    <rPh sb="3" eb="5">
      <t>コウキ</t>
    </rPh>
    <rPh sb="5" eb="7">
      <t>コウレイ</t>
    </rPh>
    <rPh sb="7" eb="8">
      <t>モノ</t>
    </rPh>
    <rPh sb="8" eb="10">
      <t>イリョウ</t>
    </rPh>
    <rPh sb="10" eb="14">
      <t>コウイキレンゴウ</t>
    </rPh>
    <rPh sb="15" eb="17">
      <t>コウキ</t>
    </rPh>
    <rPh sb="17" eb="19">
      <t>コウレイ</t>
    </rPh>
    <rPh sb="19" eb="20">
      <t>シャ</t>
    </rPh>
    <rPh sb="20" eb="22">
      <t>イリョウ</t>
    </rPh>
    <rPh sb="22" eb="24">
      <t>トクベツ</t>
    </rPh>
    <rPh sb="24" eb="26">
      <t>カイケイ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</si>
  <si>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</si>
  <si>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</si>
  <si>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</si>
  <si>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一ッ瀬川営農飲雑用水広域水道企業団</t>
    <rPh sb="0" eb="1">
      <t>ヒト</t>
    </rPh>
    <rPh sb="2" eb="3">
      <t>セ</t>
    </rPh>
    <rPh sb="3" eb="4">
      <t>カワ</t>
    </rPh>
    <rPh sb="4" eb="5">
      <t>エイ</t>
    </rPh>
    <rPh sb="5" eb="6">
      <t>ノウ</t>
    </rPh>
    <rPh sb="6" eb="7">
      <t>イン</t>
    </rPh>
    <rPh sb="7" eb="8">
      <t>ザツ</t>
    </rPh>
    <rPh sb="8" eb="9">
      <t>ヨウ</t>
    </rPh>
    <rPh sb="9" eb="10">
      <t>スイ</t>
    </rPh>
    <rPh sb="10" eb="12">
      <t>コウイキ</t>
    </rPh>
    <rPh sb="12" eb="14">
      <t>スイドウ</t>
    </rPh>
    <rPh sb="14" eb="16">
      <t>キギョウ</t>
    </rPh>
    <rPh sb="16" eb="17">
      <t>ダン</t>
    </rPh>
    <phoneticPr fontId="2"/>
  </si>
  <si>
    <t>がんばる新富町応援金</t>
    <phoneticPr fontId="5"/>
  </si>
  <si>
    <t>新富町公営企業等資金運用基金</t>
    <phoneticPr fontId="5"/>
  </si>
  <si>
    <t>新富町学校教育振興基金</t>
    <phoneticPr fontId="5"/>
  </si>
  <si>
    <t>すこやか安心基金</t>
    <phoneticPr fontId="5"/>
  </si>
  <si>
    <t>-</t>
    <phoneticPr fontId="2"/>
  </si>
  <si>
    <t>こゆ地域づくり推進機構</t>
    <rPh sb="2" eb="4">
      <t>チイキ</t>
    </rPh>
    <rPh sb="7" eb="9">
      <t>スイシン</t>
    </rPh>
    <rPh sb="9" eb="11">
      <t>キコウ</t>
    </rPh>
    <phoneticPr fontId="2"/>
  </si>
  <si>
    <t>公共施設等整備基金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</si>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</sst>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8294-4EDB-9672-6167403078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77920</c:v>
                </c:pt>
                <c:pt idx="1">
                  <c:v>92378</c:v>
                </c:pt>
                <c:pt idx="2">
                  <c:v>99641</c:v>
                </c:pt>
                <c:pt idx="3">
                  <c:v>82274</c:v>
                </c:pt>
                <c:pt idx="4">
                  <c:v>97153</c:v>
                </c:pt>
              </c:numCache>
            </c:numRef>
          </c:val>
          <c:smooth val="0"/>
          <c:extLst>
            <c:ext xmlns:c16="http://schemas.microsoft.com/office/drawing/2014/chart" uri="{C3380CC4-5D6E-409C-BE32-E72D297353CC}">
              <c16:uniqueId val="{00000001-8294-4EDB-9672-6167403078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7.87</c:v>
                </c:pt>
                <c:pt idx="1">
                  <c:v>7.55</c:v>
                </c:pt>
                <c:pt idx="2">
                  <c:v>7.9</c:v>
                </c:pt>
                <c:pt idx="3">
                  <c:v>6.56</c:v>
                </c:pt>
                <c:pt idx="4">
                  <c:v>5.75</c:v>
                </c:pt>
              </c:numCache>
            </c:numRef>
          </c:val>
          <c:extLst>
            <c:ext xmlns:c16="http://schemas.microsoft.com/office/drawing/2014/chart" uri="{C3380CC4-5D6E-409C-BE32-E72D297353CC}">
              <c16:uniqueId val="{00000000-32B4-432D-9B4E-2769719C1E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25.11</c:v>
                </c:pt>
                <c:pt idx="1">
                  <c:v>25.26</c:v>
                </c:pt>
                <c:pt idx="2">
                  <c:v>23.23</c:v>
                </c:pt>
                <c:pt idx="3">
                  <c:v>15.93</c:v>
                </c:pt>
                <c:pt idx="4">
                  <c:v>15.43</c:v>
                </c:pt>
              </c:numCache>
            </c:numRef>
          </c:val>
          <c:extLst>
            <c:ext xmlns:c16="http://schemas.microsoft.com/office/drawing/2014/chart" uri="{C3380CC4-5D6E-409C-BE32-E72D297353CC}">
              <c16:uniqueId val="{00000001-32B4-432D-9B4E-2769719C1E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-2.06</c:v>
                </c:pt>
                <c:pt idx="1">
                  <c:v>-0.36</c:v>
                </c:pt>
                <c:pt idx="2">
                  <c:v>-1.88</c:v>
                </c:pt>
                <c:pt idx="3">
                  <c:v>-8.77</c:v>
                </c:pt>
                <c:pt idx="4">
                  <c:v>-0.52</c:v>
                </c:pt>
              </c:numCache>
            </c:numRef>
          </c:val>
          <c:smooth val="0"/>
          <c:extLst>
            <c:ext xmlns:c16="http://schemas.microsoft.com/office/drawing/2014/chart" uri="{C3380CC4-5D6E-409C-BE32-E72D297353CC}">
              <c16:uniqueId val="{00000002-32B4-432D-9B4E-2769719C1E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1D-4E5F-BDA7-ED60740F3C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1D-4E5F-BDA7-ED60740F3CA6}"/>
            </c:ext>
          </c:extLst>
        </c:ser>
        <c:ser>
          <c:idx val="2"/>
          <c:order val="2"/>
          <c:tx>
            <c:strRef>
              <c:f>データシート!$A$29</c:f>
              <c:strCache>
                <c:ptCount val="1"/>
                <c:pt idx="0">
                  <c:v>西都児湯情報公開・個人情報保護審査会会計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1D-4E5F-BDA7-ED60740F3CA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0.03</c:v>
                </c:pt>
                <c:pt idx="6">
                  <c:v>#N/A</c:v>
                </c:pt>
                <c:pt idx="7">
                  <c:v>0.74</c:v>
                </c:pt>
                <c:pt idx="8">
                  <c:v>#N/A</c:v>
                </c:pt>
                <c:pt idx="9">
                  <c:v>0.02</c:v>
                </c:pt>
              </c:numCache>
            </c:numRef>
          </c:val>
          <c:extLst>
            <c:ext xmlns:c16="http://schemas.microsoft.com/office/drawing/2014/chart" uri="{C3380CC4-5D6E-409C-BE32-E72D297353CC}">
              <c16:uniqueId val="{00000003-421D-4E5F-BDA7-ED60740F3CA6}"/>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421D-4E5F-BDA7-ED60740F3CA6}"/>
            </c:ext>
          </c:extLst>
        </c:ser>
        <c:ser>
          <c:idx val="5"/>
          <c:order val="5"/>
          <c:tx>
            <c:strRef>
              <c:f>データシート!$A$32</c:f>
              <c:strCache>
                <c:ptCount val="1"/>
                <c:pt idx="0">
                  <c:v>新富町介護保険特別会計（介護サービス事業勘定）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5-421D-4E5F-BDA7-ED60740F3CA6}"/>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4.8899999999999997</c:v>
                </c:pt>
                <c:pt idx="2">
                  <c:v>#N/A</c:v>
                </c:pt>
                <c:pt idx="3">
                  <c:v>5.56</c:v>
                </c:pt>
                <c:pt idx="4">
                  <c:v>#N/A</c:v>
                </c:pt>
                <c:pt idx="5">
                  <c:v>1.17</c:v>
                </c:pt>
                <c:pt idx="6">
                  <c:v>#N/A</c:v>
                </c:pt>
                <c:pt idx="7">
                  <c:v>0.91</c:v>
                </c:pt>
                <c:pt idx="8">
                  <c:v>#N/A</c:v>
                </c:pt>
                <c:pt idx="9">
                  <c:v>1.32</c:v>
                </c:pt>
              </c:numCache>
            </c:numRef>
          </c:val>
          <c:extLst>
            <c:ext xmlns:c16="http://schemas.microsoft.com/office/drawing/2014/chart" uri="{C3380CC4-5D6E-409C-BE32-E72D297353CC}">
              <c16:uniqueId val="{00000006-421D-4E5F-BDA7-ED60740F3CA6}"/>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c:v>
                </c:pt>
                <c:pt idx="2">
                  <c:v>#N/A</c:v>
                </c:pt>
                <c:pt idx="3">
                  <c:v>3.36</c:v>
                </c:pt>
                <c:pt idx="4">
                  <c:v>#N/A</c:v>
                </c:pt>
                <c:pt idx="5">
                  <c:v>4.1399999999999997</c:v>
                </c:pt>
                <c:pt idx="6">
                  <c:v>#N/A</c:v>
                </c:pt>
                <c:pt idx="7">
                  <c:v>5.17</c:v>
                </c:pt>
                <c:pt idx="8">
                  <c:v>#N/A</c:v>
                </c:pt>
                <c:pt idx="9">
                  <c:v>1.61</c:v>
                </c:pt>
              </c:numCache>
            </c:numRef>
          </c:val>
          <c:extLst>
            <c:ext xmlns:c16="http://schemas.microsoft.com/office/drawing/2014/chart" uri="{C3380CC4-5D6E-409C-BE32-E72D297353CC}">
              <c16:uniqueId val="{00000007-421D-4E5F-BDA7-ED60740F3C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7.86</c:v>
                </c:pt>
                <c:pt idx="2">
                  <c:v>#N/A</c:v>
                </c:pt>
                <c:pt idx="3">
                  <c:v>7.54</c:v>
                </c:pt>
                <c:pt idx="4">
                  <c:v>#N/A</c:v>
                </c:pt>
                <c:pt idx="5">
                  <c:v>7.86</c:v>
                </c:pt>
                <c:pt idx="6">
                  <c:v>#N/A</c:v>
                </c:pt>
                <c:pt idx="7">
                  <c:v>5.8</c:v>
                </c:pt>
                <c:pt idx="8">
                  <c:v>#N/A</c:v>
                </c:pt>
                <c:pt idx="9">
                  <c:v>5.72</c:v>
                </c:pt>
              </c:numCache>
            </c:numRef>
          </c:val>
          <c:extLst>
            <c:ext xmlns:c16="http://schemas.microsoft.com/office/drawing/2014/chart" uri="{C3380CC4-5D6E-409C-BE32-E72D297353CC}">
              <c16:uniqueId val="{00000008-421D-4E5F-BDA7-ED60740F3CA6}"/>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14.18</c:v>
                </c:pt>
                <c:pt idx="2">
                  <c:v>#N/A</c:v>
                </c:pt>
                <c:pt idx="3">
                  <c:v>15.56</c:v>
                </c:pt>
                <c:pt idx="4">
                  <c:v>#N/A</c:v>
                </c:pt>
                <c:pt idx="5">
                  <c:v>17.09</c:v>
                </c:pt>
                <c:pt idx="6">
                  <c:v>#N/A</c:v>
                </c:pt>
                <c:pt idx="7">
                  <c:v>17.649999999999999</c:v>
                </c:pt>
                <c:pt idx="8">
                  <c:v>#N/A</c:v>
                </c:pt>
                <c:pt idx="9">
                  <c:v>17.28</c:v>
                </c:pt>
              </c:numCache>
            </c:numRef>
          </c:val>
          <c:extLst>
            <c:ext xmlns:c16="http://schemas.microsoft.com/office/drawing/2014/chart" uri="{C3380CC4-5D6E-409C-BE32-E72D297353CC}">
              <c16:uniqueId val="{00000009-421D-4E5F-BDA7-ED60740F3C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414</c:v>
                </c:pt>
                <c:pt idx="5">
                  <c:v>415</c:v>
                </c:pt>
                <c:pt idx="8">
                  <c:v>416</c:v>
                </c:pt>
                <c:pt idx="11">
                  <c:v>379</c:v>
                </c:pt>
                <c:pt idx="14">
                  <c:v>361</c:v>
                </c:pt>
              </c:numCache>
            </c:numRef>
          </c:val>
          <c:extLst>
            <c:ext xmlns:c16="http://schemas.microsoft.com/office/drawing/2014/chart" uri="{C3380CC4-5D6E-409C-BE32-E72D297353CC}">
              <c16:uniqueId val="{00000000-89FD-4F94-8B71-4E788BE8F4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D-4F94-8B71-4E788BE8F4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38</c:v>
                </c:pt>
                <c:pt idx="3">
                  <c:v>3</c:v>
                </c:pt>
                <c:pt idx="6">
                  <c:v>3</c:v>
                </c:pt>
                <c:pt idx="9">
                  <c:v>2</c:v>
                </c:pt>
                <c:pt idx="12">
                  <c:v>0</c:v>
                </c:pt>
              </c:numCache>
            </c:numRef>
          </c:val>
          <c:extLst>
            <c:ext xmlns:c16="http://schemas.microsoft.com/office/drawing/2014/chart" uri="{C3380CC4-5D6E-409C-BE32-E72D297353CC}">
              <c16:uniqueId val="{00000002-89FD-4F94-8B71-4E788BE8F4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136</c:v>
                </c:pt>
                <c:pt idx="3">
                  <c:v>134</c:v>
                </c:pt>
                <c:pt idx="6">
                  <c:v>149</c:v>
                </c:pt>
                <c:pt idx="9">
                  <c:v>118</c:v>
                </c:pt>
                <c:pt idx="12">
                  <c:v>50</c:v>
                </c:pt>
              </c:numCache>
            </c:numRef>
          </c:val>
          <c:extLst>
            <c:ext xmlns:c16="http://schemas.microsoft.com/office/drawing/2014/chart" uri="{C3380CC4-5D6E-409C-BE32-E72D297353CC}">
              <c16:uniqueId val="{00000003-89FD-4F94-8B71-4E788BE8F4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c:v>
                </c:pt>
                <c:pt idx="3">
                  <c:v>1</c:v>
                </c:pt>
                <c:pt idx="6">
                  <c:v>1</c:v>
                </c:pt>
                <c:pt idx="9">
                  <c:v>2</c:v>
                </c:pt>
                <c:pt idx="12">
                  <c:v>2</c:v>
                </c:pt>
              </c:numCache>
            </c:numRef>
          </c:val>
          <c:extLst>
            <c:ext xmlns:c16="http://schemas.microsoft.com/office/drawing/2014/chart" uri="{C3380CC4-5D6E-409C-BE32-E72D297353CC}">
              <c16:uniqueId val="{00000004-89FD-4F94-8B71-4E788BE8F4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D-4F94-8B71-4E788BE8F4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D-4F94-8B71-4E788BE8F4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600</c:v>
                </c:pt>
                <c:pt idx="3">
                  <c:v>592</c:v>
                </c:pt>
                <c:pt idx="6">
                  <c:v>606</c:v>
                </c:pt>
                <c:pt idx="9">
                  <c:v>561</c:v>
                </c:pt>
                <c:pt idx="12">
                  <c:v>580</c:v>
                </c:pt>
              </c:numCache>
            </c:numRef>
          </c:val>
          <c:extLst>
            <c:ext xmlns:c16="http://schemas.microsoft.com/office/drawing/2014/chart" uri="{C3380CC4-5D6E-409C-BE32-E72D297353CC}">
              <c16:uniqueId val="{00000007-89FD-4F94-8B71-4E788BE8F4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364</c:v>
                </c:pt>
                <c:pt idx="2">
                  <c:v>#N/A</c:v>
                </c:pt>
                <c:pt idx="3">
                  <c:v>#N/A</c:v>
                </c:pt>
                <c:pt idx="4">
                  <c:v>315</c:v>
                </c:pt>
                <c:pt idx="5">
                  <c:v>#N/A</c:v>
                </c:pt>
                <c:pt idx="6">
                  <c:v>#N/A</c:v>
                </c:pt>
                <c:pt idx="7">
                  <c:v>343</c:v>
                </c:pt>
                <c:pt idx="8">
                  <c:v>#N/A</c:v>
                </c:pt>
                <c:pt idx="9">
                  <c:v>#N/A</c:v>
                </c:pt>
                <c:pt idx="10">
                  <c:v>304</c:v>
                </c:pt>
                <c:pt idx="11">
                  <c:v>#N/A</c:v>
                </c:pt>
                <c:pt idx="12">
                  <c:v>#N/A</c:v>
                </c:pt>
                <c:pt idx="13">
                  <c:v>271</c:v>
                </c:pt>
                <c:pt idx="14">
                  <c:v>#N/A</c:v>
                </c:pt>
              </c:numCache>
            </c:numRef>
          </c:val>
          <c:smooth val="0"/>
          <c:extLst>
            <c:ext xmlns:c16="http://schemas.microsoft.com/office/drawing/2014/chart" uri="{C3380CC4-5D6E-409C-BE32-E72D297353CC}">
              <c16:uniqueId val="{00000008-89FD-4F94-8B71-4E788BE8F4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4074</c:v>
                </c:pt>
                <c:pt idx="5">
                  <c:v>3926</c:v>
                </c:pt>
                <c:pt idx="8">
                  <c:v>3834</c:v>
                </c:pt>
                <c:pt idx="11">
                  <c:v>3673</c:v>
                </c:pt>
                <c:pt idx="14">
                  <c:v>3889</c:v>
                </c:pt>
              </c:numCache>
            </c:numRef>
          </c:val>
          <c:extLst>
            <c:ext xmlns:c16="http://schemas.microsoft.com/office/drawing/2014/chart" uri="{C3380CC4-5D6E-409C-BE32-E72D297353CC}">
              <c16:uniqueId val="{00000000-37D0-4934-B415-BE9B89486B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185</c:v>
                </c:pt>
                <c:pt idx="5">
                  <c:v>181</c:v>
                </c:pt>
                <c:pt idx="8">
                  <c:v>213</c:v>
                </c:pt>
                <c:pt idx="11">
                  <c:v>227</c:v>
                </c:pt>
                <c:pt idx="14">
                  <c:v>228</c:v>
                </c:pt>
              </c:numCache>
            </c:numRef>
          </c:val>
          <c:extLst>
            <c:ext xmlns:c16="http://schemas.microsoft.com/office/drawing/2014/chart" uri="{C3380CC4-5D6E-409C-BE32-E72D297353CC}">
              <c16:uniqueId val="{00000001-37D0-4934-B415-BE9B89486B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2613</c:v>
                </c:pt>
                <c:pt idx="5">
                  <c:v>2917</c:v>
                </c:pt>
                <c:pt idx="8">
                  <c:v>2827</c:v>
                </c:pt>
                <c:pt idx="11">
                  <c:v>2941</c:v>
                </c:pt>
                <c:pt idx="14">
                  <c:v>3054</c:v>
                </c:pt>
              </c:numCache>
            </c:numRef>
          </c:val>
          <c:extLst>
            <c:ext xmlns:c16="http://schemas.microsoft.com/office/drawing/2014/chart" uri="{C3380CC4-5D6E-409C-BE32-E72D297353CC}">
              <c16:uniqueId val="{00000002-37D0-4934-B415-BE9B89486B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0-4934-B415-BE9B89486B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0-4934-B415-BE9B89486B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7</c:v>
                </c:pt>
                <c:pt idx="6">
                  <c:v>7</c:v>
                </c:pt>
                <c:pt idx="9">
                  <c:v>9</c:v>
                </c:pt>
                <c:pt idx="12">
                  <c:v>0</c:v>
                </c:pt>
              </c:numCache>
            </c:numRef>
          </c:val>
          <c:extLst>
            <c:ext xmlns:c16="http://schemas.microsoft.com/office/drawing/2014/chart" uri="{C3380CC4-5D6E-409C-BE32-E72D297353CC}">
              <c16:uniqueId val="{00000005-37D0-4934-B415-BE9B89486B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1243</c:v>
                </c:pt>
                <c:pt idx="3">
                  <c:v>1227</c:v>
                </c:pt>
                <c:pt idx="6">
                  <c:v>1237</c:v>
                </c:pt>
                <c:pt idx="9">
                  <c:v>1241</c:v>
                </c:pt>
                <c:pt idx="12">
                  <c:v>1233</c:v>
                </c:pt>
              </c:numCache>
            </c:numRef>
          </c:val>
          <c:extLst>
            <c:ext xmlns:c16="http://schemas.microsoft.com/office/drawing/2014/chart" uri="{C3380CC4-5D6E-409C-BE32-E72D297353CC}">
              <c16:uniqueId val="{00000006-37D0-4934-B415-BE9B89486B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712</c:v>
                </c:pt>
                <c:pt idx="3">
                  <c:v>594</c:v>
                </c:pt>
                <c:pt idx="6">
                  <c:v>443</c:v>
                </c:pt>
                <c:pt idx="9">
                  <c:v>369</c:v>
                </c:pt>
                <c:pt idx="12">
                  <c:v>318</c:v>
                </c:pt>
              </c:numCache>
            </c:numRef>
          </c:val>
          <c:extLst>
            <c:ext xmlns:c16="http://schemas.microsoft.com/office/drawing/2014/chart" uri="{C3380CC4-5D6E-409C-BE32-E72D297353CC}">
              <c16:uniqueId val="{00000007-37D0-4934-B415-BE9B89486B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c:v>
                </c:pt>
                <c:pt idx="3">
                  <c:v>30</c:v>
                </c:pt>
                <c:pt idx="6">
                  <c:v>23</c:v>
                </c:pt>
                <c:pt idx="9">
                  <c:v>0</c:v>
                </c:pt>
                <c:pt idx="12">
                  <c:v>13</c:v>
                </c:pt>
              </c:numCache>
            </c:numRef>
          </c:val>
          <c:extLst>
            <c:ext xmlns:c16="http://schemas.microsoft.com/office/drawing/2014/chart" uri="{C3380CC4-5D6E-409C-BE32-E72D297353CC}">
              <c16:uniqueId val="{00000008-37D0-4934-B415-BE9B89486B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c:v>
                </c:pt>
                <c:pt idx="3">
                  <c:v>5</c:v>
                </c:pt>
                <c:pt idx="6">
                  <c:v>2</c:v>
                </c:pt>
                <c:pt idx="9">
                  <c:v>2</c:v>
                </c:pt>
                <c:pt idx="12">
                  <c:v>0</c:v>
                </c:pt>
              </c:numCache>
            </c:numRef>
          </c:val>
          <c:extLst>
            <c:ext xmlns:c16="http://schemas.microsoft.com/office/drawing/2014/chart" uri="{C3380CC4-5D6E-409C-BE32-E72D297353CC}">
              <c16:uniqueId val="{00000009-37D0-4934-B415-BE9B89486B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6397</c:v>
                </c:pt>
                <c:pt idx="3">
                  <c:v>6258</c:v>
                </c:pt>
                <c:pt idx="6">
                  <c:v>6120</c:v>
                </c:pt>
                <c:pt idx="9">
                  <c:v>5871</c:v>
                </c:pt>
                <c:pt idx="12">
                  <c:v>5866</c:v>
                </c:pt>
              </c:numCache>
            </c:numRef>
          </c:val>
          <c:extLst>
            <c:ext xmlns:c16="http://schemas.microsoft.com/office/drawing/2014/chart" uri="{C3380CC4-5D6E-409C-BE32-E72D297353CC}">
              <c16:uniqueId val="{0000000A-37D0-4934-B415-BE9B89486B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1530</c:v>
                </c:pt>
                <c:pt idx="2">
                  <c:v>#N/A</c:v>
                </c:pt>
                <c:pt idx="3">
                  <c:v>#N/A</c:v>
                </c:pt>
                <c:pt idx="4">
                  <c:v>1097</c:v>
                </c:pt>
                <c:pt idx="5">
                  <c:v>#N/A</c:v>
                </c:pt>
                <c:pt idx="6">
                  <c:v>#N/A</c:v>
                </c:pt>
                <c:pt idx="7">
                  <c:v>957</c:v>
                </c:pt>
                <c:pt idx="8">
                  <c:v>#N/A</c:v>
                </c:pt>
                <c:pt idx="9">
                  <c:v>#N/A</c:v>
                </c:pt>
                <c:pt idx="10">
                  <c:v>652</c:v>
                </c:pt>
                <c:pt idx="11">
                  <c:v>#N/A</c:v>
                </c:pt>
                <c:pt idx="12">
                  <c:v>#N/A</c:v>
                </c:pt>
                <c:pt idx="13">
                  <c:v>259</c:v>
                </c:pt>
                <c:pt idx="14">
                  <c:v>#N/A</c:v>
                </c:pt>
              </c:numCache>
            </c:numRef>
          </c:val>
          <c:smooth val="0"/>
          <c:extLst>
            <c:ext xmlns:c16="http://schemas.microsoft.com/office/drawing/2014/chart" uri="{C3380CC4-5D6E-409C-BE32-E72D297353CC}">
              <c16:uniqueId val="{0000000B-37D0-4934-B415-BE9B89486B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920</c:v>
                </c:pt>
                <c:pt idx="1">
                  <c:v>629</c:v>
                </c:pt>
                <c:pt idx="2">
                  <c:v>631</c:v>
                </c:pt>
              </c:numCache>
            </c:numRef>
          </c:val>
          <c:extLst>
            <c:ext xmlns:c16="http://schemas.microsoft.com/office/drawing/2014/chart" uri="{C3380CC4-5D6E-409C-BE32-E72D297353CC}">
              <c16:uniqueId val="{00000000-FFDB-476A-877D-956EFA8AFC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77</c:v>
                </c:pt>
                <c:pt idx="1">
                  <c:v>78</c:v>
                </c:pt>
                <c:pt idx="2">
                  <c:v>78</c:v>
                </c:pt>
              </c:numCache>
            </c:numRef>
          </c:val>
          <c:extLst>
            <c:ext xmlns:c16="http://schemas.microsoft.com/office/drawing/2014/chart" uri="{C3380CC4-5D6E-409C-BE32-E72D297353CC}">
              <c16:uniqueId val="{00000001-FFDB-476A-877D-956EFA8AFC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1398</c:v>
                </c:pt>
                <c:pt idx="1">
                  <c:v>1725</c:v>
                </c:pt>
                <c:pt idx="2">
                  <c:v>2489</c:v>
                </c:pt>
              </c:numCache>
            </c:numRef>
          </c:val>
          <c:extLst>
            <c:ext xmlns:c16="http://schemas.microsoft.com/office/drawing/2014/chart" uri="{C3380CC4-5D6E-409C-BE32-E72D297353CC}">
              <c16:uniqueId val="{00000002-FFDB-476A-877D-956EFA8AFC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借入額の増加、</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事業債の元金償還開始に伴い元利償還金は増加している。しかし、公債費に準ずる債務負担支出額の減少、一部事務組合の地方債の元利償還金に対する負担金等の減少により実質公債比率の分子は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今後、施設建設事業を実施予定であるが起債借入額に注意し、実質公債比率の分子が増えすぎないように努める。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今年度は借入額が増加したが、</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事業債の元金償還に伴い地方債残高に大幅な増減はなかった。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将来負担額（Ａ）では組合等負担等見込額が減少し、また充当可能財源等（Ｂ）では、主にふるさと納税を原資とする「がんばる新富町応援基金」の積立等による充当可能基金が前年度を上回ったことや、普通交付税算入可能な公債費が多くなったことによる基準財政需要額算入見込額の増加により、将来負担比率（分子）は大きく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今後は施設建設事業の実施予定があるため地方債の残高に注視し、充当可能基金の増加などに取組み将来負担の軽減に努める。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その理由として、財政調整基金、減債基金は前年度と同程度だが、その他特定目的基金のふるさと納税寄付金を原資とした「がんばる新富町応援基金」が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百万円、そして、新たに新富町公営企業等資金運用基金を創設し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年度以降も屋外運動場の建設やスマートインターチェンジ建設等、普通建設事業の増加が予定されており、今後の財政需要の増大にも適切に対応していけるように一定額を確保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・がんばる新富町応援基金：誇りと自信を持ち元気が出る人・ものづくり事業、安全・安心して生活できる地域づくり事業、夢と希望が膨らむ豊かな暮らしづくり事業等で寄付者が選択した事業。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・新富町公営企業等資金運用基金：公営企業等の資金を本町が一括して債券等で運用するための基金のため基金の使途は無い。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・新富町学校教育振興基金：学力向上のための補助教員や支援が必要な児童の教育支援員等の配置。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がんばる新富町応援基金：基金積立金の財源である「ふるさと納税寄附金」の増により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新富町公営企業等資金運用基金：公営企業等の資金を本町が一括して債券等で運用するため、当該基金を新たに造成した。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すこやか安心基金：防衛省の再編関連移転訓練等交付金により、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公共施設等整備基金：有線ラジオ放送施設整備等で取り崩しを行ったため減となった。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学校教育振興基金：防衛省の調整交付金により、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新富町応援基金は、ふるさと納税制度が広く認知され今後も積立額は増加する見込みであるが、防衛省補助金を財源とした基金以外の基金については、社会保障費等の増により基金残高が減少していくことが予想されるため財政調整基金を主にその他特目基金も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億円を確保していたが、公共施設の老朽化に伴う修繕や更新、消費税増税や会計年度任用職員制度への移行により一般財源を必要とする機会が増え、取崩しを行う機会が増えてきた。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年度においては、新型コロナウイルス感染症の影響で事業を実施できないものが相当数あり、取崩しを行わずに、利息分を積み立てることができたため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大規模自然災害などが生じた際に備えるため、補助金等の徹底的な見直し、業務の効率化を進め、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億円は確保できるよう積み立てを行っていく。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百万円となっており、前年度から横ばいとなっている。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今後の金利変動等の公債費の償還リスクに備えるため、現在の残高を維持する事としている。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昨年より地方消費税交付金が増加しており、財政力指数は改善しているが、人口減少や高齢化に加え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町内に中心となる産業がないこと</a:t>
          </a:r>
          <a:r>
            <a:rPr kumimoji="1" lang="ja-JP" altLang="en-US" sz="1300">
              <a:latin typeface="ＭＳ Ｐゴシック" panose="020B0600070205080204" pitchFamily="50" charset="-128"/>
              <a:ea typeface="ＭＳ Ｐゴシック" panose="020B0600070205080204" pitchFamily="50" charset="-128"/>
            </a:rPr>
            <a:t>により、財政基盤が弱く、類似団体を大きく下回っている。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今後は歳入の確保がより困難になってくるため、歳出の徹底的な見直しを実施し、財政の健全化を図る。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1732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地方税は減少したものの地方消費税交付金、普通交付税、臨時財政対策債等が増加したため昨年より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ポイント減（好転）したが、類似団体平均を上回っている。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公債費は昨年より増加しており、人件費においては職員２名及び議員１名の増加や会計年度任用職員制度の移行等により報酬、各種手当が増加しており、今後、定員管理等の取組を通じて財政基盤強化に努める。公債費について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事業債の償還が開始したことにより増加しており、今後新規発行の地方債の抑制に努めていく。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719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7543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74083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9097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62</xdr:row>
      <xdr:rowOff>161079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90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110279</xdr:rowOff>
    </xdr:from>
    <xdr:to>
      <xdr:col>7</xdr:col>
      <xdr:colOff>31750</xdr:colOff>
      <xdr:row>63</xdr:row>
      <xdr:rowOff>40429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25206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職員２名及び議員１名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や会計年度任用職員制度の移行等に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より報酬、各種手当の増加が要因となり人件費の総額が増加となった。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物件費についてはＧＩＧＡスクール構想のタブレット購入が主な要因となり増加となった。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類似団体平均より下回っているが、今後、さらに業務効率化及び経費節減による取り組みを継続し、持続可能な財政運営に努めていく。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36796</xdr:rowOff>
    </xdr:from>
    <xdr:to>
      <xdr:col>23</xdr:col>
      <xdr:colOff>133350</xdr:colOff>
      <xdr:row>82</xdr:row>
      <xdr:rowOff>165030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95696"/>
          <a:ext cx="838200" cy="1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147527</xdr:rowOff>
    </xdr:from>
    <xdr:to>
      <xdr:col>19</xdr:col>
      <xdr:colOff>133350</xdr:colOff>
      <xdr:row>82</xdr:row>
      <xdr:rowOff>36796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34977"/>
          <a:ext cx="889000" cy="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96638</xdr:rowOff>
    </xdr:from>
    <xdr:to>
      <xdr:col>15</xdr:col>
      <xdr:colOff>82550</xdr:colOff>
      <xdr:row>81</xdr:row>
      <xdr:rowOff>147527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84088"/>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96638</xdr:rowOff>
    </xdr:from>
    <xdr:to>
      <xdr:col>11</xdr:col>
      <xdr:colOff>31750</xdr:colOff>
      <xdr:row>81</xdr:row>
      <xdr:rowOff>102685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84088"/>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114230</xdr:rowOff>
    </xdr:from>
    <xdr:to>
      <xdr:col>23</xdr:col>
      <xdr:colOff>184150</xdr:colOff>
      <xdr:row>83</xdr:row>
      <xdr:rowOff>44380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130757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1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157446</xdr:rowOff>
    </xdr:from>
    <xdr:to>
      <xdr:col>19</xdr:col>
      <xdr:colOff>184150</xdr:colOff>
      <xdr:row>82</xdr:row>
      <xdr:rowOff>87596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97773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96727</xdr:rowOff>
    </xdr:from>
    <xdr:to>
      <xdr:col>15</xdr:col>
      <xdr:colOff>133350</xdr:colOff>
      <xdr:row>82</xdr:row>
      <xdr:rowOff>26877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37054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5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45838</xdr:rowOff>
    </xdr:from>
    <xdr:to>
      <xdr:col>11</xdr:col>
      <xdr:colOff>82550</xdr:colOff>
      <xdr:row>81</xdr:row>
      <xdr:rowOff>147438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157615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0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51885</xdr:rowOff>
    </xdr:from>
    <xdr:to>
      <xdr:col>7</xdr:col>
      <xdr:colOff>31750</xdr:colOff>
      <xdr:row>81</xdr:row>
      <xdr:rowOff>153485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163662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は類似団体平均と同水準となっている。今後も他地方公共団体との給与水準の均衡に考慮しつつ、住民の理解と支持が得られる給与制度と勤務条件の確立を目指し、各種手当等の点検を行うなどのよ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12446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56739"/>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145287</xdr:rowOff>
    </xdr:from>
    <xdr:to>
      <xdr:col>77</xdr:col>
      <xdr:colOff>44450</xdr:colOff>
      <xdr:row>85</xdr:row>
      <xdr:rowOff>12446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47087"/>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85</xdr:row>
      <xdr:rowOff>41402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4708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41402</xdr:rowOff>
    </xdr:from>
    <xdr:to>
      <xdr:col>68</xdr:col>
      <xdr:colOff>152400</xdr:colOff>
      <xdr:row>85</xdr:row>
      <xdr:rowOff>51054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133096</xdr:rowOff>
    </xdr:from>
    <xdr:to>
      <xdr:col>77</xdr:col>
      <xdr:colOff>95250</xdr:colOff>
      <xdr:row>85</xdr:row>
      <xdr:rowOff>63246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48023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2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162052</xdr:rowOff>
    </xdr:from>
    <xdr:to>
      <xdr:col>68</xdr:col>
      <xdr:colOff>203200</xdr:colOff>
      <xdr:row>85</xdr:row>
      <xdr:rowOff>92202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76979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254</xdr:rowOff>
    </xdr:from>
    <xdr:to>
      <xdr:col>64</xdr:col>
      <xdr:colOff>152400</xdr:colOff>
      <xdr:row>85</xdr:row>
      <xdr:rowOff>101854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86631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職員の増加により数値は悪化しているが、類似団体平均を下回っている。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今後も職員１人１人のスキルアップや事務事業の見直し・効率化を図ることで適正な定員管理に努める。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119098</xdr:rowOff>
    </xdr:from>
    <xdr:to>
      <xdr:col>81</xdr:col>
      <xdr:colOff>44450</xdr:colOff>
      <xdr:row>60</xdr:row>
      <xdr:rowOff>36124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34648"/>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97649</xdr:rowOff>
    </xdr:from>
    <xdr:to>
      <xdr:col>77</xdr:col>
      <xdr:colOff>44450</xdr:colOff>
      <xdr:row>59</xdr:row>
      <xdr:rowOff>119098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1319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92287</xdr:rowOff>
    </xdr:from>
    <xdr:to>
      <xdr:col>72</xdr:col>
      <xdr:colOff>203200</xdr:colOff>
      <xdr:row>59</xdr:row>
      <xdr:rowOff>97649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0783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65476</xdr:rowOff>
    </xdr:from>
    <xdr:to>
      <xdr:col>68</xdr:col>
      <xdr:colOff>152400</xdr:colOff>
      <xdr:row>59</xdr:row>
      <xdr:rowOff>92287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8102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156774</xdr:rowOff>
    </xdr:from>
    <xdr:to>
      <xdr:col>81</xdr:col>
      <xdr:colOff>95250</xdr:colOff>
      <xdr:row>60</xdr:row>
      <xdr:rowOff>86924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1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68298</xdr:rowOff>
    </xdr:from>
    <xdr:to>
      <xdr:col>77</xdr:col>
      <xdr:colOff>95250</xdr:colOff>
      <xdr:row>59</xdr:row>
      <xdr:rowOff>169898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8625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5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46849</xdr:rowOff>
    </xdr:from>
    <xdr:to>
      <xdr:col>73</xdr:col>
      <xdr:colOff>44450</xdr:colOff>
      <xdr:row>59</xdr:row>
      <xdr:rowOff>148449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158626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41487</xdr:rowOff>
    </xdr:from>
    <xdr:to>
      <xdr:col>68</xdr:col>
      <xdr:colOff>203200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14676</xdr:rowOff>
    </xdr:from>
    <xdr:to>
      <xdr:col>64</xdr:col>
      <xdr:colOff>152400</xdr:colOff>
      <xdr:row>59</xdr:row>
      <xdr:rowOff>116276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126453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9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事業債の償還が始まったことにより元利償還額は増加したが、地方消費税交付金の増による標準税収入額等の増加や地域社会再生事業費の創設や社会福祉費の増により普通交付税額が増加したため、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ポイント減（好転）しているが類似団体平均を上回っている。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今後も地方税・地方交付税は減少傾向にあることが見込まれるため、緊急度・住民ニーズを的確に把握した事業の選択により、起債に大きく頼ることのない財政運営に努める。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143764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490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143764</xdr:rowOff>
    </xdr:from>
    <xdr:to>
      <xdr:col>77</xdr:col>
      <xdr:colOff>44450</xdr:colOff>
      <xdr:row>41</xdr:row>
      <xdr:rowOff>167894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732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41</xdr:row>
      <xdr:rowOff>167894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153416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53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ポイント減（好転）し、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年続けての改善となった。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ふるさと納税を原資とする「がんばる新富町応援基金」の積立等による充当可能基金の増加や普通交付税算入可能な公債費が多くなったことによる基準財政需要額算入見込額の増加により、将来負担率は好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41624</xdr:rowOff>
    </xdr:from>
    <xdr:to>
      <xdr:col>81</xdr:col>
      <xdr:colOff>44450</xdr:colOff>
      <xdr:row>15</xdr:row>
      <xdr:rowOff>109188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1337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26401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98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109188</xdr:rowOff>
    </xdr:from>
    <xdr:to>
      <xdr:col>77</xdr:col>
      <xdr:colOff>44450</xdr:colOff>
      <xdr:row>15</xdr:row>
      <xdr:rowOff>161671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80938"/>
          <a:ext cx="8890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164672</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73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161671</xdr:rowOff>
    </xdr:from>
    <xdr:to>
      <xdr:col>72</xdr:col>
      <xdr:colOff>203200</xdr:colOff>
      <xdr:row>16</xdr:row>
      <xdr:rowOff>12541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33421"/>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12541</xdr:rowOff>
    </xdr:from>
    <xdr:to>
      <xdr:col>68</xdr:col>
      <xdr:colOff>152400</xdr:colOff>
      <xdr:row>16</xdr:row>
      <xdr:rowOff>84328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55741"/>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162274</xdr:rowOff>
    </xdr:from>
    <xdr:to>
      <xdr:col>81</xdr:col>
      <xdr:colOff>95250</xdr:colOff>
      <xdr:row>15</xdr:row>
      <xdr:rowOff>92424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83551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8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58388</xdr:rowOff>
    </xdr:from>
    <xdr:to>
      <xdr:col>77</xdr:col>
      <xdr:colOff>95250</xdr:colOff>
      <xdr:row>15</xdr:row>
      <xdr:rowOff>159988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170165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9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110871</xdr:rowOff>
    </xdr:from>
    <xdr:to>
      <xdr:col>73</xdr:col>
      <xdr:colOff>44450</xdr:colOff>
      <xdr:row>16</xdr:row>
      <xdr:rowOff>41021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25798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133191</xdr:rowOff>
    </xdr:from>
    <xdr:to>
      <xdr:col>68</xdr:col>
      <xdr:colOff>203200</xdr:colOff>
      <xdr:row>16</xdr:row>
      <xdr:rowOff>63341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48118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9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２名及び議員１名の増加、会計年度任用職員制度の移行による報酬、各種手当の増加により人件費の総額が増加となった。類似団体と同程度ではあるが、適切な定員管理や民間でも実施可能な部分については指定管理者制度の導入を推進し、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学校教員の指導書購入費等により増加しているが、地方消費税交付金の増加により経常一般財源等が増加しているため、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物件費にかかる経常収支比率は</a:t>
          </a:r>
          <a:r>
            <a:rPr kumimoji="1" lang="ja-JP" altLang="en-US" sz="1300">
              <a:latin typeface="ＭＳ Ｐゴシック" panose="020B0600070205080204" pitchFamily="50" charset="-128"/>
              <a:ea typeface="ＭＳ Ｐゴシック" panose="020B0600070205080204" pitchFamily="50" charset="-128"/>
            </a:rPr>
            <a:t>昨年より好転している。しかし、類似団体平均を大きく上回っており、今後も施設の民間委託を実施予定であることから、物件費の増加が見込まれるため、経費の削減に努め、財政を圧迫する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60325</xdr:rowOff>
    </xdr:from>
    <xdr:to>
      <xdr:col>82</xdr:col>
      <xdr:colOff>107950</xdr:colOff>
      <xdr:row>18</xdr:row>
      <xdr:rowOff>98425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46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98425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94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17</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65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17</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65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47625</xdr:rowOff>
    </xdr:from>
    <xdr:to>
      <xdr:col>78</xdr:col>
      <xdr:colOff>120650</xdr:colOff>
      <xdr:row>18</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2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子育て世帯臨時特別給付金や障害介護給付費・障害児給付費が増加したが、保育園・認定こども園施設型給付費や乳幼児医療費助、児童手当が減少したため、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a:t>
          </a:r>
          <a:r>
            <a:rPr kumimoji="1" lang="ja-JP" altLang="en-US" sz="1300">
              <a:latin typeface="ＭＳ Ｐゴシック" panose="020B0600070205080204" pitchFamily="50" charset="-128"/>
              <a:ea typeface="ＭＳ Ｐゴシック" panose="020B0600070205080204" pitchFamily="50" charset="-128"/>
            </a:rPr>
            <a:t>昨年と同程度となっている。しかし、類似団体平均を大きく上回っているので事業の縮小や各種手当への独自加算等の見直しを進めていくことで、財政を圧迫する上昇傾向に歯止めをかけるよう努める。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4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58</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近年の経常収支比率が悪化傾向にあるのは、繰出金の増加が主な要因である。後期高齢者医療保険が医療費の増加、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介護保険が介護サービスの受給者の増加や包括支援センターの直営化</a:t>
          </a:r>
          <a:r>
            <a:rPr kumimoji="1" lang="ja-JP" altLang="en-US" sz="1300">
              <a:latin typeface="ＭＳ Ｐゴシック" panose="020B0600070205080204" pitchFamily="50" charset="-128"/>
              <a:ea typeface="ＭＳ Ｐゴシック" panose="020B0600070205080204" pitchFamily="50" charset="-128"/>
            </a:rPr>
            <a:t>により増加している。特別会計への繰出金は今後も財政に与える影響が懸念されるため、保険料の適正化を図るなど普通会計の負担額を減らしていくように努める。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1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西都児湯環境整備事務組合負担金の減少、新型コロナウイルスの影響による各種大会や講演会等の中止により経常収支比率は好転している。しかし、補助金を交付する各種団体数は増えており、補助金を交付するのが適当な事業か精査し、必要性の低い補助金は見直しや廃止を行う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36</xdr:row>
      <xdr:rowOff>71483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5224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171087</xdr:rowOff>
    </xdr:from>
    <xdr:to>
      <xdr:col>78</xdr:col>
      <xdr:colOff>69850</xdr:colOff>
      <xdr:row>36</xdr:row>
      <xdr:rowOff>71483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718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171087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39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6169</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39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117220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20683</xdr:rowOff>
    </xdr:from>
    <xdr:to>
      <xdr:col>78</xdr:col>
      <xdr:colOff>120650</xdr:colOff>
      <xdr:row>36</xdr:row>
      <xdr:rowOff>122283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120287</xdr:rowOff>
    </xdr:from>
    <xdr:to>
      <xdr:col>74</xdr:col>
      <xdr:colOff>31750</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41746</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１５事業債の元金償還開始により元利償還金は増加したが、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地方消費税交付金の増加により経常一般財源等が増加しているため</a:t>
          </a:r>
          <a:r>
            <a:rPr kumimoji="1" lang="ja-JP" altLang="en-US" sz="1300">
              <a:latin typeface="ＭＳ Ｐゴシック" panose="020B0600070205080204" pitchFamily="50" charset="-128"/>
              <a:ea typeface="ＭＳ Ｐゴシック" panose="020B0600070205080204" pitchFamily="50" charset="-128"/>
            </a:rPr>
            <a:t>経常収支比率に大幅な増減はなかった。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今後も施設整備事業に伴う地方債の借入を予定しており、公債費の負担は非常に大きくなっていくと予想されるので財政の健全化に努める。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98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42418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42418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28702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おり、今後の財政状況も厳しくなることが見込まれるため、事業の見直しを図り、経常経費の削減に努める。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77</xdr:row>
      <xdr:rowOff>157480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3096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800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88900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20764</xdr:rowOff>
    </xdr:from>
    <xdr:to>
      <xdr:col>29</xdr:col>
      <xdr:colOff>127000</xdr:colOff>
      <xdr:row>18</xdr:row>
      <xdr:rowOff>129565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4489"/>
          <a:ext cx="647700" cy="10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129565</xdr:rowOff>
    </xdr:from>
    <xdr:to>
      <xdr:col>26</xdr:col>
      <xdr:colOff>50800</xdr:colOff>
      <xdr:row>18</xdr:row>
      <xdr:rowOff>166472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3290"/>
          <a:ext cx="698500" cy="3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166472</xdr:rowOff>
    </xdr:from>
    <xdr:to>
      <xdr:col>22</xdr:col>
      <xdr:colOff>114300</xdr:colOff>
      <xdr:row>19</xdr:row>
      <xdr:rowOff>21793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0197"/>
          <a:ext cx="698500" cy="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21793</xdr:rowOff>
    </xdr:from>
    <xdr:to>
      <xdr:col>18</xdr:col>
      <xdr:colOff>177800</xdr:colOff>
      <xdr:row>19</xdr:row>
      <xdr:rowOff>25984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6968"/>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141414</xdr:rowOff>
    </xdr:from>
    <xdr:to>
      <xdr:col>29</xdr:col>
      <xdr:colOff>177800</xdr:colOff>
      <xdr:row>18</xdr:row>
      <xdr:rowOff>71564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113491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78765</xdr:rowOff>
    </xdr:from>
    <xdr:to>
      <xdr:col>26</xdr:col>
      <xdr:colOff>101600</xdr:colOff>
      <xdr:row>19</xdr:row>
      <xdr:rowOff>8915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165142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115672</xdr:rowOff>
    </xdr:from>
    <xdr:to>
      <xdr:col>22</xdr:col>
      <xdr:colOff>165100</xdr:colOff>
      <xdr:row>19</xdr:row>
      <xdr:rowOff>45822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30599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142443</xdr:rowOff>
    </xdr:from>
    <xdr:to>
      <xdr:col>19</xdr:col>
      <xdr:colOff>38100</xdr:colOff>
      <xdr:row>19</xdr:row>
      <xdr:rowOff>72593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57370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146634</xdr:rowOff>
    </xdr:from>
    <xdr:to>
      <xdr:col>15</xdr:col>
      <xdr:colOff>101600</xdr:colOff>
      <xdr:row>19</xdr:row>
      <xdr:rowOff>76784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0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61561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231584</xdr:rowOff>
    </xdr:from>
    <xdr:to>
      <xdr:col>29</xdr:col>
      <xdr:colOff>127000</xdr:colOff>
      <xdr:row>35</xdr:row>
      <xdr:rowOff>264637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1934"/>
          <a:ext cx="647700" cy="3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192151</xdr:rowOff>
    </xdr:from>
    <xdr:to>
      <xdr:col>26</xdr:col>
      <xdr:colOff>50800</xdr:colOff>
      <xdr:row>35</xdr:row>
      <xdr:rowOff>231584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2501"/>
          <a:ext cx="6985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192151</xdr:rowOff>
    </xdr:from>
    <xdr:to>
      <xdr:col>22</xdr:col>
      <xdr:colOff>114300</xdr:colOff>
      <xdr:row>35</xdr:row>
      <xdr:rowOff>224269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2501"/>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175844</xdr:rowOff>
    </xdr:from>
    <xdr:to>
      <xdr:col>18</xdr:col>
      <xdr:colOff>177800</xdr:colOff>
      <xdr:row>35</xdr:row>
      <xdr:rowOff>224269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86194"/>
          <a:ext cx="6985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213837</xdr:rowOff>
    </xdr:from>
    <xdr:to>
      <xdr:col>29</xdr:col>
      <xdr:colOff>177800</xdr:colOff>
      <xdr:row>35</xdr:row>
      <xdr:rowOff>315437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180784</xdr:rowOff>
    </xdr:from>
    <xdr:to>
      <xdr:col>26</xdr:col>
      <xdr:colOff>101600</xdr:colOff>
      <xdr:row>35</xdr:row>
      <xdr:rowOff>282384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7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141351</xdr:rowOff>
    </xdr:from>
    <xdr:to>
      <xdr:col>22</xdr:col>
      <xdr:colOff>165100</xdr:colOff>
      <xdr:row>35</xdr:row>
      <xdr:rowOff>242951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227728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173469</xdr:rowOff>
    </xdr:from>
    <xdr:to>
      <xdr:col>19</xdr:col>
      <xdr:colOff>38100</xdr:colOff>
      <xdr:row>35</xdr:row>
      <xdr:rowOff>275069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125044</xdr:rowOff>
    </xdr:from>
    <xdr:to>
      <xdr:col>15</xdr:col>
      <xdr:colOff>101600</xdr:colOff>
      <xdr:row>35</xdr:row>
      <xdr:rowOff>226644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164797</xdr:rowOff>
    </xdr:from>
    <xdr:to>
      <xdr:col>24</xdr:col>
      <xdr:colOff>63500</xdr:colOff>
      <xdr:row>36</xdr:row>
      <xdr:rowOff>159670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5547"/>
          <a:ext cx="838200" cy="16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159670</xdr:rowOff>
    </xdr:from>
    <xdr:to>
      <xdr:col>19</xdr:col>
      <xdr:colOff>177800</xdr:colOff>
      <xdr:row>37</xdr:row>
      <xdr:rowOff>33434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1870"/>
          <a:ext cx="8890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33434</xdr:rowOff>
    </xdr:from>
    <xdr:to>
      <xdr:col>15</xdr:col>
      <xdr:colOff>50800</xdr:colOff>
      <xdr:row>37</xdr:row>
      <xdr:rowOff>59902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708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50350</xdr:rowOff>
    </xdr:from>
    <xdr:to>
      <xdr:col>10</xdr:col>
      <xdr:colOff>114300</xdr:colOff>
      <xdr:row>37</xdr:row>
      <xdr:rowOff>59902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4000"/>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113997</xdr:rowOff>
    </xdr:from>
    <xdr:to>
      <xdr:col>24</xdr:col>
      <xdr:colOff>114300</xdr:colOff>
      <xdr:row>36</xdr:row>
      <xdr:rowOff>44147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108870</xdr:rowOff>
    </xdr:from>
    <xdr:to>
      <xdr:col>20</xdr:col>
      <xdr:colOff>38100</xdr:colOff>
      <xdr:row>37</xdr:row>
      <xdr:rowOff>39020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30147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154084</xdr:rowOff>
    </xdr:from>
    <xdr:to>
      <xdr:col>15</xdr:col>
      <xdr:colOff>101600</xdr:colOff>
      <xdr:row>37</xdr:row>
      <xdr:rowOff>84234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9102</xdr:rowOff>
    </xdr:from>
    <xdr:to>
      <xdr:col>10</xdr:col>
      <xdr:colOff>165100</xdr:colOff>
      <xdr:row>37</xdr:row>
      <xdr:rowOff>110702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171000</xdr:rowOff>
    </xdr:from>
    <xdr:to>
      <xdr:col>6</xdr:col>
      <xdr:colOff>38100</xdr:colOff>
      <xdr:row>37</xdr:row>
      <xdr:rowOff>101150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92277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31507</xdr:rowOff>
    </xdr:from>
    <xdr:to>
      <xdr:col>24</xdr:col>
      <xdr:colOff>63500</xdr:colOff>
      <xdr:row>56</xdr:row>
      <xdr:rowOff>112072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2707"/>
          <a:ext cx="8382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112072</xdr:rowOff>
    </xdr:from>
    <xdr:to>
      <xdr:col>19</xdr:col>
      <xdr:colOff>177800</xdr:colOff>
      <xdr:row>57</xdr:row>
      <xdr:rowOff>22069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13272"/>
          <a:ext cx="8890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22069</xdr:rowOff>
    </xdr:from>
    <xdr:to>
      <xdr:col>15</xdr:col>
      <xdr:colOff>50800</xdr:colOff>
      <xdr:row>57</xdr:row>
      <xdr:rowOff>90992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9471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84640</xdr:rowOff>
    </xdr:from>
    <xdr:to>
      <xdr:col>10</xdr:col>
      <xdr:colOff>114300</xdr:colOff>
      <xdr:row>57</xdr:row>
      <xdr:rowOff>90992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57290"/>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152157</xdr:rowOff>
    </xdr:from>
    <xdr:to>
      <xdr:col>24</xdr:col>
      <xdr:colOff>114300</xdr:colOff>
      <xdr:row>56</xdr:row>
      <xdr:rowOff>82307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130584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61272</xdr:rowOff>
    </xdr:from>
    <xdr:to>
      <xdr:col>20</xdr:col>
      <xdr:colOff>38100</xdr:colOff>
      <xdr:row>56</xdr:row>
      <xdr:rowOff>162872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153999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142719</xdr:rowOff>
    </xdr:from>
    <xdr:to>
      <xdr:col>15</xdr:col>
      <xdr:colOff>101600</xdr:colOff>
      <xdr:row>57</xdr:row>
      <xdr:rowOff>72869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40192</xdr:rowOff>
    </xdr:from>
    <xdr:to>
      <xdr:col>10</xdr:col>
      <xdr:colOff>165100</xdr:colOff>
      <xdr:row>57</xdr:row>
      <xdr:rowOff>141792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132919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33840</xdr:rowOff>
    </xdr:from>
    <xdr:to>
      <xdr:col>6</xdr:col>
      <xdr:colOff>38100</xdr:colOff>
      <xdr:row>57</xdr:row>
      <xdr:rowOff>135440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126567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96906</xdr:rowOff>
    </xdr:from>
    <xdr:to>
      <xdr:col>24</xdr:col>
      <xdr:colOff>63500</xdr:colOff>
      <xdr:row>78</xdr:row>
      <xdr:rowOff>110531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0006"/>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110531</xdr:rowOff>
    </xdr:from>
    <xdr:to>
      <xdr:col>19</xdr:col>
      <xdr:colOff>177800</xdr:colOff>
      <xdr:row>78</xdr:row>
      <xdr:rowOff>121413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3631"/>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121413</xdr:rowOff>
    </xdr:from>
    <xdr:to>
      <xdr:col>15</xdr:col>
      <xdr:colOff>50800</xdr:colOff>
      <xdr:row>78</xdr:row>
      <xdr:rowOff>131745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945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129231</xdr:rowOff>
    </xdr:from>
    <xdr:to>
      <xdr:col>10</xdr:col>
      <xdr:colOff>114300</xdr:colOff>
      <xdr:row>78</xdr:row>
      <xdr:rowOff>131745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233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46106</xdr:rowOff>
    </xdr:from>
    <xdr:to>
      <xdr:col>24</xdr:col>
      <xdr:colOff>114300</xdr:colOff>
      <xdr:row>78</xdr:row>
      <xdr:rowOff>147706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132483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59731</xdr:rowOff>
    </xdr:from>
    <xdr:to>
      <xdr:col>20</xdr:col>
      <xdr:colOff>38100</xdr:colOff>
      <xdr:row>78</xdr:row>
      <xdr:rowOff>161331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152458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70613</xdr:rowOff>
    </xdr:from>
    <xdr:to>
      <xdr:col>15</xdr:col>
      <xdr:colOff>101600</xdr:colOff>
      <xdr:row>79</xdr:row>
      <xdr:rowOff>763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163340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80945</xdr:rowOff>
    </xdr:from>
    <xdr:to>
      <xdr:col>10</xdr:col>
      <xdr:colOff>165100</xdr:colOff>
      <xdr:row>79</xdr:row>
      <xdr:rowOff>11095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2222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4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78431</xdr:rowOff>
    </xdr:from>
    <xdr:to>
      <xdr:col>6</xdr:col>
      <xdr:colOff>38100</xdr:colOff>
      <xdr:row>79</xdr:row>
      <xdr:rowOff>8581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171158</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95852</xdr:rowOff>
    </xdr:from>
    <xdr:to>
      <xdr:col>24</xdr:col>
      <xdr:colOff>63500</xdr:colOff>
      <xdr:row>92</xdr:row>
      <xdr:rowOff>101767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869252"/>
          <a:ext cx="8382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101767</xdr:rowOff>
    </xdr:from>
    <xdr:to>
      <xdr:col>19</xdr:col>
      <xdr:colOff>177800</xdr:colOff>
      <xdr:row>92</xdr:row>
      <xdr:rowOff>165933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75167"/>
          <a:ext cx="889000" cy="6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116182</xdr:rowOff>
    </xdr:from>
    <xdr:to>
      <xdr:col>15</xdr:col>
      <xdr:colOff>50800</xdr:colOff>
      <xdr:row>92</xdr:row>
      <xdr:rowOff>165933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889582"/>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116182</xdr:rowOff>
    </xdr:from>
    <xdr:to>
      <xdr:col>10</xdr:col>
      <xdr:colOff>114300</xdr:colOff>
      <xdr:row>93</xdr:row>
      <xdr:rowOff>15956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89582"/>
          <a:ext cx="889000" cy="7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45052</xdr:rowOff>
    </xdr:from>
    <xdr:to>
      <xdr:col>24</xdr:col>
      <xdr:colOff>114300</xdr:colOff>
      <xdr:row>92</xdr:row>
      <xdr:rowOff>146652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67929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50967</xdr:rowOff>
    </xdr:from>
    <xdr:to>
      <xdr:col>20</xdr:col>
      <xdr:colOff>38100</xdr:colOff>
      <xdr:row>92</xdr:row>
      <xdr:rowOff>152567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169094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59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115133</xdr:rowOff>
    </xdr:from>
    <xdr:to>
      <xdr:col>15</xdr:col>
      <xdr:colOff>101600</xdr:colOff>
      <xdr:row>93</xdr:row>
      <xdr:rowOff>45283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61810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66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65382</xdr:rowOff>
    </xdr:from>
    <xdr:to>
      <xdr:col>10</xdr:col>
      <xdr:colOff>165100</xdr:colOff>
      <xdr:row>92</xdr:row>
      <xdr:rowOff>166982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12059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61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136606</xdr:rowOff>
    </xdr:from>
    <xdr:to>
      <xdr:col>6</xdr:col>
      <xdr:colOff>38100</xdr:colOff>
      <xdr:row>93</xdr:row>
      <xdr:rowOff>66756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83283</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68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134602</xdr:rowOff>
    </xdr:from>
    <xdr:to>
      <xdr:col>55</xdr:col>
      <xdr:colOff>0</xdr:colOff>
      <xdr:row>35</xdr:row>
      <xdr:rowOff>100431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21002"/>
          <a:ext cx="838200" cy="4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137451</xdr:rowOff>
    </xdr:from>
    <xdr:to>
      <xdr:col>50</xdr:col>
      <xdr:colOff>114300</xdr:colOff>
      <xdr:row>35</xdr:row>
      <xdr:rowOff>100431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66751"/>
          <a:ext cx="889000" cy="1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137451</xdr:rowOff>
    </xdr:from>
    <xdr:to>
      <xdr:col>45</xdr:col>
      <xdr:colOff>177800</xdr:colOff>
      <xdr:row>36</xdr:row>
      <xdr:rowOff>16297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66751"/>
          <a:ext cx="889000" cy="2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16297</xdr:rowOff>
    </xdr:from>
    <xdr:to>
      <xdr:col>41</xdr:col>
      <xdr:colOff>50800</xdr:colOff>
      <xdr:row>36</xdr:row>
      <xdr:rowOff>141867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88497"/>
          <a:ext cx="889000" cy="1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83802</xdr:rowOff>
    </xdr:from>
    <xdr:to>
      <xdr:col>55</xdr:col>
      <xdr:colOff>50800</xdr:colOff>
      <xdr:row>33</xdr:row>
      <xdr:rowOff>13952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106679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49631</xdr:rowOff>
    </xdr:from>
    <xdr:to>
      <xdr:col>50</xdr:col>
      <xdr:colOff>165100</xdr:colOff>
      <xdr:row>35</xdr:row>
      <xdr:rowOff>151231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167758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86651</xdr:rowOff>
    </xdr:from>
    <xdr:to>
      <xdr:col>46</xdr:col>
      <xdr:colOff>38100</xdr:colOff>
      <xdr:row>35</xdr:row>
      <xdr:rowOff>16801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33328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9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136947</xdr:rowOff>
    </xdr:from>
    <xdr:to>
      <xdr:col>41</xdr:col>
      <xdr:colOff>101600</xdr:colOff>
      <xdr:row>36</xdr:row>
      <xdr:rowOff>67097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83624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1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91067</xdr:rowOff>
    </xdr:from>
    <xdr:to>
      <xdr:col>36</xdr:col>
      <xdr:colOff>165100</xdr:colOff>
      <xdr:row>37</xdr:row>
      <xdr:rowOff>21217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37744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38416</xdr:rowOff>
    </xdr:from>
    <xdr:to>
      <xdr:col>55</xdr:col>
      <xdr:colOff>0</xdr:colOff>
      <xdr:row>56</xdr:row>
      <xdr:rowOff>106443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39616"/>
          <a:ext cx="8382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27041</xdr:rowOff>
    </xdr:from>
    <xdr:to>
      <xdr:col>50</xdr:col>
      <xdr:colOff>114300</xdr:colOff>
      <xdr:row>56</xdr:row>
      <xdr:rowOff>106443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28241"/>
          <a:ext cx="889000" cy="7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27041</xdr:rowOff>
    </xdr:from>
    <xdr:to>
      <xdr:col>45</xdr:col>
      <xdr:colOff>177800</xdr:colOff>
      <xdr:row>56</xdr:row>
      <xdr:rowOff>60247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8241"/>
          <a:ext cx="8890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60247</xdr:rowOff>
    </xdr:from>
    <xdr:to>
      <xdr:col>41</xdr:col>
      <xdr:colOff>50800</xdr:colOff>
      <xdr:row>56</xdr:row>
      <xdr:rowOff>126350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1447"/>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159066</xdr:rowOff>
    </xdr:from>
    <xdr:to>
      <xdr:col>55</xdr:col>
      <xdr:colOff>50800</xdr:colOff>
      <xdr:row>56</xdr:row>
      <xdr:rowOff>89216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55643</xdr:rowOff>
    </xdr:from>
    <xdr:to>
      <xdr:col>50</xdr:col>
      <xdr:colOff>165100</xdr:colOff>
      <xdr:row>56</xdr:row>
      <xdr:rowOff>157243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147691</xdr:rowOff>
    </xdr:from>
    <xdr:to>
      <xdr:col>46</xdr:col>
      <xdr:colOff>38100</xdr:colOff>
      <xdr:row>56</xdr:row>
      <xdr:rowOff>77841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94368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9447</xdr:rowOff>
    </xdr:from>
    <xdr:to>
      <xdr:col>41</xdr:col>
      <xdr:colOff>101600</xdr:colOff>
      <xdr:row>56</xdr:row>
      <xdr:rowOff>111047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127574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75550</xdr:rowOff>
    </xdr:from>
    <xdr:to>
      <xdr:col>36</xdr:col>
      <xdr:colOff>165100</xdr:colOff>
      <xdr:row>57</xdr:row>
      <xdr:rowOff>5700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22227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119165</xdr:rowOff>
    </xdr:from>
    <xdr:to>
      <xdr:col>55</xdr:col>
      <xdr:colOff>0</xdr:colOff>
      <xdr:row>78</xdr:row>
      <xdr:rowOff>161767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92265"/>
          <a:ext cx="8382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118745</xdr:rowOff>
    </xdr:from>
    <xdr:to>
      <xdr:col>50</xdr:col>
      <xdr:colOff>114300</xdr:colOff>
      <xdr:row>78</xdr:row>
      <xdr:rowOff>161767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20395"/>
          <a:ext cx="889000" cy="2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95261</xdr:rowOff>
    </xdr:from>
    <xdr:to>
      <xdr:col>45</xdr:col>
      <xdr:colOff>177800</xdr:colOff>
      <xdr:row>77</xdr:row>
      <xdr:rowOff>118745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25461"/>
          <a:ext cx="889000" cy="1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95261</xdr:rowOff>
    </xdr:from>
    <xdr:to>
      <xdr:col>41</xdr:col>
      <xdr:colOff>50800</xdr:colOff>
      <xdr:row>76</xdr:row>
      <xdr:rowOff>135173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25461"/>
          <a:ext cx="889000" cy="3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68365</xdr:rowOff>
    </xdr:from>
    <xdr:to>
      <xdr:col>55</xdr:col>
      <xdr:colOff>50800</xdr:colOff>
      <xdr:row>78</xdr:row>
      <xdr:rowOff>169965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154742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110967</xdr:rowOff>
    </xdr:from>
    <xdr:to>
      <xdr:col>50</xdr:col>
      <xdr:colOff>165100</xdr:colOff>
      <xdr:row>79</xdr:row>
      <xdr:rowOff>41117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32244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67945</xdr:rowOff>
    </xdr:from>
    <xdr:to>
      <xdr:col>46</xdr:col>
      <xdr:colOff>38100</xdr:colOff>
      <xdr:row>77</xdr:row>
      <xdr:rowOff>169545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44461</xdr:rowOff>
    </xdr:from>
    <xdr:to>
      <xdr:col>41</xdr:col>
      <xdr:colOff>101600</xdr:colOff>
      <xdr:row>76</xdr:row>
      <xdr:rowOff>146061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162587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84373</xdr:rowOff>
    </xdr:from>
    <xdr:to>
      <xdr:col>36</xdr:col>
      <xdr:colOff>165100</xdr:colOff>
      <xdr:row>77</xdr:row>
      <xdr:rowOff>14523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31051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141340</xdr:rowOff>
    </xdr:from>
    <xdr:to>
      <xdr:col>55</xdr:col>
      <xdr:colOff>0</xdr:colOff>
      <xdr:row>96</xdr:row>
      <xdr:rowOff>85967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29090"/>
          <a:ext cx="838200" cy="1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85967</xdr:rowOff>
    </xdr:from>
    <xdr:to>
      <xdr:col>50</xdr:col>
      <xdr:colOff>114300</xdr:colOff>
      <xdr:row>96</xdr:row>
      <xdr:rowOff>167109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45167"/>
          <a:ext cx="889000" cy="8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167109</xdr:rowOff>
    </xdr:from>
    <xdr:to>
      <xdr:col>45</xdr:col>
      <xdr:colOff>177800</xdr:colOff>
      <xdr:row>97</xdr:row>
      <xdr:rowOff>76704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26309"/>
          <a:ext cx="889000" cy="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76704</xdr:rowOff>
    </xdr:from>
    <xdr:to>
      <xdr:col>41</xdr:col>
      <xdr:colOff>50800</xdr:colOff>
      <xdr:row>97</xdr:row>
      <xdr:rowOff>125955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07354"/>
          <a:ext cx="889000" cy="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90540</xdr:rowOff>
    </xdr:from>
    <xdr:to>
      <xdr:col>55</xdr:col>
      <xdr:colOff>50800</xdr:colOff>
      <xdr:row>96</xdr:row>
      <xdr:rowOff>20690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113417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35167</xdr:rowOff>
    </xdr:from>
    <xdr:to>
      <xdr:col>50</xdr:col>
      <xdr:colOff>165100</xdr:colOff>
      <xdr:row>96</xdr:row>
      <xdr:rowOff>136767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153294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116309</xdr:rowOff>
    </xdr:from>
    <xdr:to>
      <xdr:col>46</xdr:col>
      <xdr:colOff>38100</xdr:colOff>
      <xdr:row>97</xdr:row>
      <xdr:rowOff>46459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7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37586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6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25904</xdr:rowOff>
    </xdr:from>
    <xdr:to>
      <xdr:col>41</xdr:col>
      <xdr:colOff>101600</xdr:colOff>
      <xdr:row>97</xdr:row>
      <xdr:rowOff>127504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75155</xdr:rowOff>
    </xdr:from>
    <xdr:to>
      <xdr:col>36</xdr:col>
      <xdr:colOff>165100</xdr:colOff>
      <xdr:row>98</xdr:row>
      <xdr:rowOff>5305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167882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8232</xdr:rowOff>
    </xdr:from>
    <xdr:to>
      <xdr:col>85</xdr:col>
      <xdr:colOff>127000</xdr:colOff>
      <xdr:row>38</xdr:row>
      <xdr:rowOff>21794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3332"/>
          <a:ext cx="8382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169435</xdr:rowOff>
    </xdr:from>
    <xdr:to>
      <xdr:col>81</xdr:col>
      <xdr:colOff>50800</xdr:colOff>
      <xdr:row>38</xdr:row>
      <xdr:rowOff>8232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13085"/>
          <a:ext cx="889000" cy="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169435</xdr:rowOff>
    </xdr:from>
    <xdr:to>
      <xdr:col>76</xdr:col>
      <xdr:colOff>114300</xdr:colOff>
      <xdr:row>38</xdr:row>
      <xdr:rowOff>23606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13085"/>
          <a:ext cx="889000" cy="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23194</xdr:rowOff>
    </xdr:from>
    <xdr:to>
      <xdr:col>71</xdr:col>
      <xdr:colOff>177800</xdr:colOff>
      <xdr:row>38</xdr:row>
      <xdr:rowOff>23606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3829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142444</xdr:rowOff>
    </xdr:from>
    <xdr:to>
      <xdr:col>85</xdr:col>
      <xdr:colOff>177800</xdr:colOff>
      <xdr:row>38</xdr:row>
      <xdr:rowOff>72594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128882</xdr:rowOff>
    </xdr:from>
    <xdr:to>
      <xdr:col>81</xdr:col>
      <xdr:colOff>101600</xdr:colOff>
      <xdr:row>38</xdr:row>
      <xdr:rowOff>59032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50159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118635</xdr:rowOff>
    </xdr:from>
    <xdr:to>
      <xdr:col>76</xdr:col>
      <xdr:colOff>165100</xdr:colOff>
      <xdr:row>38</xdr:row>
      <xdr:rowOff>48785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65312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144256</xdr:rowOff>
    </xdr:from>
    <xdr:to>
      <xdr:col>72</xdr:col>
      <xdr:colOff>38100</xdr:colOff>
      <xdr:row>38</xdr:row>
      <xdr:rowOff>74406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65533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8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143844</xdr:rowOff>
    </xdr:from>
    <xdr:to>
      <xdr:col>67</xdr:col>
      <xdr:colOff>101600</xdr:colOff>
      <xdr:row>38</xdr:row>
      <xdr:rowOff>73994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65121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58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130640</xdr:rowOff>
    </xdr:from>
    <xdr:to>
      <xdr:col>85</xdr:col>
      <xdr:colOff>127000</xdr:colOff>
      <xdr:row>77</xdr:row>
      <xdr:rowOff>141605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32290"/>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123309</xdr:rowOff>
    </xdr:from>
    <xdr:to>
      <xdr:col>81</xdr:col>
      <xdr:colOff>50800</xdr:colOff>
      <xdr:row>77</xdr:row>
      <xdr:rowOff>141605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24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123309</xdr:rowOff>
    </xdr:from>
    <xdr:to>
      <xdr:col>76</xdr:col>
      <xdr:colOff>114300</xdr:colOff>
      <xdr:row>77</xdr:row>
      <xdr:rowOff>131021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24959"/>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130159</xdr:rowOff>
    </xdr:from>
    <xdr:to>
      <xdr:col>71</xdr:col>
      <xdr:colOff>177800</xdr:colOff>
      <xdr:row>77</xdr:row>
      <xdr:rowOff>131021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31809"/>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79840</xdr:rowOff>
    </xdr:from>
    <xdr:to>
      <xdr:col>85</xdr:col>
      <xdr:colOff>177800</xdr:colOff>
      <xdr:row>78</xdr:row>
      <xdr:rowOff>9990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58267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90805</xdr:rowOff>
    </xdr:from>
    <xdr:to>
      <xdr:col>81</xdr:col>
      <xdr:colOff>101600</xdr:colOff>
      <xdr:row>78</xdr:row>
      <xdr:rowOff>20955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72509</xdr:rowOff>
    </xdr:from>
    <xdr:to>
      <xdr:col>76</xdr:col>
      <xdr:colOff>165100</xdr:colOff>
      <xdr:row>78</xdr:row>
      <xdr:rowOff>2659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165236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6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80221</xdr:rowOff>
    </xdr:from>
    <xdr:to>
      <xdr:col>72</xdr:col>
      <xdr:colOff>38100</xdr:colOff>
      <xdr:row>78</xdr:row>
      <xdr:rowOff>10371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79359</xdr:rowOff>
    </xdr:from>
    <xdr:to>
      <xdr:col>67</xdr:col>
      <xdr:colOff>101600</xdr:colOff>
      <xdr:row>78</xdr:row>
      <xdr:rowOff>9509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156682</xdr:rowOff>
    </xdr:from>
    <xdr:to>
      <xdr:col>85</xdr:col>
      <xdr:colOff>127000</xdr:colOff>
      <xdr:row>93</xdr:row>
      <xdr:rowOff>71696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758632"/>
          <a:ext cx="838200" cy="2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35034</xdr:rowOff>
    </xdr:from>
    <xdr:to>
      <xdr:col>81</xdr:col>
      <xdr:colOff>50800</xdr:colOff>
      <xdr:row>93</xdr:row>
      <xdr:rowOff>71696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808434"/>
          <a:ext cx="889000" cy="20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35034</xdr:rowOff>
    </xdr:from>
    <xdr:to>
      <xdr:col>76</xdr:col>
      <xdr:colOff>114300</xdr:colOff>
      <xdr:row>95</xdr:row>
      <xdr:rowOff>88472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808434"/>
          <a:ext cx="889000" cy="5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88472</xdr:rowOff>
    </xdr:from>
    <xdr:to>
      <xdr:col>71</xdr:col>
      <xdr:colOff>177800</xdr:colOff>
      <xdr:row>96</xdr:row>
      <xdr:rowOff>142520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76222"/>
          <a:ext cx="889000" cy="22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105882</xdr:rowOff>
    </xdr:from>
    <xdr:to>
      <xdr:col>85</xdr:col>
      <xdr:colOff>177800</xdr:colOff>
      <xdr:row>92</xdr:row>
      <xdr:rowOff>36032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7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128759</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55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20896</xdr:rowOff>
    </xdr:from>
    <xdr:to>
      <xdr:col>81</xdr:col>
      <xdr:colOff>101600</xdr:colOff>
      <xdr:row>93</xdr:row>
      <xdr:rowOff>122496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9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139023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74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155684</xdr:rowOff>
    </xdr:from>
    <xdr:to>
      <xdr:col>76</xdr:col>
      <xdr:colOff>165100</xdr:colOff>
      <xdr:row>92</xdr:row>
      <xdr:rowOff>85834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7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102361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5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37672</xdr:rowOff>
    </xdr:from>
    <xdr:to>
      <xdr:col>72</xdr:col>
      <xdr:colOff>38100</xdr:colOff>
      <xdr:row>95</xdr:row>
      <xdr:rowOff>139272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155799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1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91720</xdr:rowOff>
    </xdr:from>
    <xdr:to>
      <xdr:col>67</xdr:col>
      <xdr:colOff>101600</xdr:colOff>
      <xdr:row>97</xdr:row>
      <xdr:rowOff>21870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38397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86576"/>
          <a:ext cx="8382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xdr:rowOff>
    </xdr:from>
    <xdr:to>
      <xdr:col>111</xdr:col>
      <xdr:colOff>177800</xdr:colOff>
      <xdr:row>39</xdr:row>
      <xdr:rowOff>42850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86576"/>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31572</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1812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120676</xdr:rowOff>
    </xdr:from>
    <xdr:to>
      <xdr:col>112</xdr:col>
      <xdr:colOff>38100</xdr:colOff>
      <xdr:row>39</xdr:row>
      <xdr:rowOff>50826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41953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163500</xdr:rowOff>
    </xdr:from>
    <xdr:to>
      <xdr:col>107</xdr:col>
      <xdr:colOff>101600</xdr:colOff>
      <xdr:row>39</xdr:row>
      <xdr:rowOff>93650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84777</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152222</xdr:rowOff>
    </xdr:from>
    <xdr:to>
      <xdr:col>98</xdr:col>
      <xdr:colOff>38100</xdr:colOff>
      <xdr:row>39</xdr:row>
      <xdr:rowOff>82372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73499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6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2330</xdr:rowOff>
    </xdr:from>
    <xdr:to>
      <xdr:col>116</xdr:col>
      <xdr:colOff>63500</xdr:colOff>
      <xdr:row>59</xdr:row>
      <xdr:rowOff>2387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1788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163037</xdr:rowOff>
    </xdr:from>
    <xdr:to>
      <xdr:col>111</xdr:col>
      <xdr:colOff>177800</xdr:colOff>
      <xdr:row>59</xdr:row>
      <xdr:rowOff>2330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0713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53421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162198</xdr:rowOff>
    </xdr:from>
    <xdr:to>
      <xdr:col>107</xdr:col>
      <xdr:colOff>50800</xdr:colOff>
      <xdr:row>58</xdr:row>
      <xdr:rowOff>163037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062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43648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158274</xdr:rowOff>
    </xdr:from>
    <xdr:to>
      <xdr:col>102</xdr:col>
      <xdr:colOff>114300</xdr:colOff>
      <xdr:row>58</xdr:row>
      <xdr:rowOff>162198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02374"/>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38809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123037</xdr:rowOff>
    </xdr:from>
    <xdr:to>
      <xdr:col>116</xdr:col>
      <xdr:colOff>114300</xdr:colOff>
      <xdr:row>59</xdr:row>
      <xdr:rowOff>53187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122980</xdr:rowOff>
    </xdr:from>
    <xdr:to>
      <xdr:col>112</xdr:col>
      <xdr:colOff>38100</xdr:colOff>
      <xdr:row>59</xdr:row>
      <xdr:rowOff>53130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8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112237</xdr:rowOff>
    </xdr:from>
    <xdr:to>
      <xdr:col>107</xdr:col>
      <xdr:colOff>101600</xdr:colOff>
      <xdr:row>59</xdr:row>
      <xdr:rowOff>42387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58914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8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111398</xdr:rowOff>
    </xdr:from>
    <xdr:to>
      <xdr:col>102</xdr:col>
      <xdr:colOff>165100</xdr:colOff>
      <xdr:row>59</xdr:row>
      <xdr:rowOff>41548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58075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8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107474</xdr:rowOff>
    </xdr:from>
    <xdr:to>
      <xdr:col>98</xdr:col>
      <xdr:colOff>38100</xdr:colOff>
      <xdr:row>59</xdr:row>
      <xdr:rowOff>37624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54151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8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11080</xdr:rowOff>
    </xdr:from>
    <xdr:to>
      <xdr:col>116</xdr:col>
      <xdr:colOff>63500</xdr:colOff>
      <xdr:row>77</xdr:row>
      <xdr:rowOff>31621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12730"/>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31621</xdr:rowOff>
    </xdr:from>
    <xdr:to>
      <xdr:col>111</xdr:col>
      <xdr:colOff>177800</xdr:colOff>
      <xdr:row>77</xdr:row>
      <xdr:rowOff>124923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33271"/>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116399</xdr:rowOff>
    </xdr:from>
    <xdr:to>
      <xdr:col>107</xdr:col>
      <xdr:colOff>50800</xdr:colOff>
      <xdr:row>77</xdr:row>
      <xdr:rowOff>124923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18049"/>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116399</xdr:rowOff>
    </xdr:from>
    <xdr:to>
      <xdr:col>102</xdr:col>
      <xdr:colOff>114300</xdr:colOff>
      <xdr:row>77</xdr:row>
      <xdr:rowOff>135830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1804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131730</xdr:rowOff>
    </xdr:from>
    <xdr:to>
      <xdr:col>116</xdr:col>
      <xdr:colOff>114300</xdr:colOff>
      <xdr:row>77</xdr:row>
      <xdr:rowOff>61880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110157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152271</xdr:rowOff>
    </xdr:from>
    <xdr:to>
      <xdr:col>112</xdr:col>
      <xdr:colOff>38100</xdr:colOff>
      <xdr:row>77</xdr:row>
      <xdr:rowOff>82421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73548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74123</xdr:rowOff>
    </xdr:from>
    <xdr:to>
      <xdr:col>107</xdr:col>
      <xdr:colOff>101600</xdr:colOff>
      <xdr:row>78</xdr:row>
      <xdr:rowOff>4273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166850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65599</xdr:rowOff>
    </xdr:from>
    <xdr:to>
      <xdr:col>102</xdr:col>
      <xdr:colOff>165100</xdr:colOff>
      <xdr:row>77</xdr:row>
      <xdr:rowOff>167199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158326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85030</xdr:rowOff>
    </xdr:from>
    <xdr:to>
      <xdr:col>98</xdr:col>
      <xdr:colOff>38100</xdr:colOff>
      <xdr:row>78</xdr:row>
      <xdr:rowOff>15180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増加幅が大きい費目、類似団体平均を大きく上回っている費目を抽出して記載する。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人件費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住民一人当たり</a:t>
          </a:r>
          <a:r>
            <a:rPr lang="en-US" altLang="ja-JP" sz="1300">
              <a:effectLst/>
              <a:latin typeface="ＭＳ Ｐゴシック" panose="020B0600070205080204" pitchFamily="50" charset="-128"/>
              <a:ea typeface="ＭＳ Ｐゴシック" panose="020B0600070205080204" pitchFamily="50" charset="-128"/>
            </a:rPr>
            <a:t>77,963</a:t>
          </a:r>
          <a:r>
            <a:rPr lang="ja-JP" altLang="en-US" sz="1300">
              <a:effectLst/>
              <a:latin typeface="ＭＳ Ｐゴシック" panose="020B0600070205080204" pitchFamily="50" charset="-128"/>
              <a:ea typeface="ＭＳ Ｐゴシック" panose="020B0600070205080204" pitchFamily="50" charset="-128"/>
            </a:rPr>
            <a:t>円となっており、前年度より</a:t>
          </a:r>
          <a:r>
            <a:rPr lang="en-US" altLang="ja-JP" sz="1300">
              <a:effectLst/>
              <a:latin typeface="ＭＳ Ｐゴシック" panose="020B0600070205080204" pitchFamily="50" charset="-128"/>
              <a:ea typeface="ＭＳ Ｐゴシック" panose="020B0600070205080204" pitchFamily="50" charset="-128"/>
            </a:rPr>
            <a:t>10,186</a:t>
          </a:r>
          <a:r>
            <a:rPr lang="ja-JP" altLang="en-US" sz="1300">
              <a:effectLst/>
              <a:latin typeface="ＭＳ Ｐゴシック" panose="020B0600070205080204" pitchFamily="50" charset="-128"/>
              <a:ea typeface="ＭＳ Ｐゴシック" panose="020B0600070205080204" pitchFamily="50" charset="-128"/>
            </a:rPr>
            <a:t>円増加している。これは、一般職員</a:t>
          </a:r>
          <a:r>
            <a:rPr lang="en-US" altLang="ja-JP" sz="1300">
              <a:effectLst/>
              <a:latin typeface="ＭＳ Ｐゴシック" panose="020B0600070205080204" pitchFamily="50" charset="-128"/>
              <a:ea typeface="ＭＳ Ｐゴシック" panose="020B0600070205080204" pitchFamily="50" charset="-128"/>
            </a:rPr>
            <a:t>2</a:t>
          </a:r>
          <a:r>
            <a:rPr lang="ja-JP" altLang="en-US" sz="1300">
              <a:effectLst/>
              <a:latin typeface="ＭＳ Ｐゴシック" panose="020B0600070205080204" pitchFamily="50" charset="-128"/>
              <a:ea typeface="ＭＳ Ｐゴシック" panose="020B0600070205080204" pitchFamily="50" charset="-128"/>
            </a:rPr>
            <a:t>名及び議員</a:t>
          </a:r>
          <a:r>
            <a:rPr lang="en-US" altLang="ja-JP" sz="1300">
              <a:effectLst/>
              <a:latin typeface="ＭＳ Ｐゴシック" panose="020B0600070205080204" pitchFamily="50" charset="-128"/>
              <a:ea typeface="ＭＳ Ｐゴシック" panose="020B0600070205080204" pitchFamily="50" charset="-128"/>
            </a:rPr>
            <a:t>1</a:t>
          </a:r>
          <a:r>
            <a:rPr lang="ja-JP" altLang="en-US" sz="1300">
              <a:effectLst/>
              <a:latin typeface="ＭＳ Ｐゴシック" panose="020B0600070205080204" pitchFamily="50" charset="-128"/>
              <a:ea typeface="ＭＳ Ｐゴシック" panose="020B0600070205080204" pitchFamily="50" charset="-128"/>
            </a:rPr>
            <a:t>名の増加や会計年度任用職員制度への移行による報酬、各種手当の増加によるものである。</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扶助費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住民一人当たり</a:t>
          </a:r>
          <a:r>
            <a:rPr lang="en-US" altLang="ja-JP" sz="1300">
              <a:effectLst/>
              <a:latin typeface="ＭＳ Ｐゴシック" panose="020B0600070205080204" pitchFamily="50" charset="-128"/>
              <a:ea typeface="ＭＳ Ｐゴシック" panose="020B0600070205080204" pitchFamily="50" charset="-128"/>
            </a:rPr>
            <a:t>107,069</a:t>
          </a:r>
          <a:r>
            <a:rPr lang="ja-JP" altLang="en-US" sz="1300">
              <a:effectLst/>
              <a:latin typeface="ＭＳ Ｐゴシック" panose="020B0600070205080204" pitchFamily="50" charset="-128"/>
              <a:ea typeface="ＭＳ Ｐゴシック" panose="020B0600070205080204" pitchFamily="50" charset="-128"/>
            </a:rPr>
            <a:t>円となっており、前年度より</a:t>
          </a:r>
          <a:r>
            <a:rPr lang="en-US" altLang="ja-JP" sz="1300">
              <a:effectLst/>
              <a:latin typeface="ＭＳ Ｐゴシック" panose="020B0600070205080204" pitchFamily="50" charset="-128"/>
              <a:ea typeface="ＭＳ Ｐゴシック" panose="020B0600070205080204" pitchFamily="50" charset="-128"/>
            </a:rPr>
            <a:t>414</a:t>
          </a:r>
          <a:r>
            <a:rPr lang="ja-JP" altLang="en-US" sz="1300">
              <a:effectLst/>
              <a:latin typeface="ＭＳ Ｐゴシック" panose="020B0600070205080204" pitchFamily="50" charset="-128"/>
              <a:ea typeface="ＭＳ Ｐゴシック" panose="020B0600070205080204" pitchFamily="50" charset="-128"/>
            </a:rPr>
            <a:t>円増加している。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子育て世帯臨時特別給付金や障害介護給付費・障害児給付費が増加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したが、保育園・認定こども園施設型給付費や乳幼児医療費助成、児童手当は減少しているため微増となっている。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226,115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105,026</a:t>
          </a:r>
          <a:r>
            <a:rPr kumimoji="1" lang="ja-JP" altLang="en-US" sz="1300">
              <a:latin typeface="ＭＳ Ｐゴシック" panose="020B0600070205080204" pitchFamily="50" charset="-128"/>
              <a:ea typeface="ＭＳ Ｐゴシック" panose="020B0600070205080204" pitchFamily="50" charset="-128"/>
            </a:rPr>
            <a:t>円増加している。これは、特別定額給付金や商工業者への新型コロナウイルス対策支援に伴う増加によるものである。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97,153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14,879</a:t>
          </a:r>
          <a:r>
            <a:rPr kumimoji="1" lang="ja-JP" altLang="en-US" sz="1300">
              <a:latin typeface="ＭＳ Ｐゴシック" panose="020B0600070205080204" pitchFamily="50" charset="-128"/>
              <a:ea typeface="ＭＳ Ｐゴシック" panose="020B0600070205080204" pitchFamily="50" charset="-128"/>
            </a:rPr>
            <a:t>円となっている。これは、富田小学校講堂建設事業やＧＩＧＡスクール通信ネットワーク整備事業により増加している。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254</xdr:rowOff>
    </xdr:from>
    <xdr:to>
      <xdr:col>24</xdr:col>
      <xdr:colOff>63500</xdr:colOff>
      <xdr:row>33</xdr:row>
      <xdr:rowOff>145905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58104"/>
          <a:ext cx="8382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145905</xdr:rowOff>
    </xdr:from>
    <xdr:to>
      <xdr:col>19</xdr:col>
      <xdr:colOff>177800</xdr:colOff>
      <xdr:row>34</xdr:row>
      <xdr:rowOff>132842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03755"/>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108676</xdr:rowOff>
    </xdr:from>
    <xdr:to>
      <xdr:col>15</xdr:col>
      <xdr:colOff>50800</xdr:colOff>
      <xdr:row>34</xdr:row>
      <xdr:rowOff>132842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37976"/>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101818</xdr:rowOff>
    </xdr:from>
    <xdr:to>
      <xdr:col>10</xdr:col>
      <xdr:colOff>114300</xdr:colOff>
      <xdr:row>34</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311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120904</xdr:rowOff>
    </xdr:from>
    <xdr:to>
      <xdr:col>24</xdr:col>
      <xdr:colOff>114300</xdr:colOff>
      <xdr:row>33</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143781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95105</xdr:rowOff>
    </xdr:from>
    <xdr:to>
      <xdr:col>20</xdr:col>
      <xdr:colOff>38100</xdr:colOff>
      <xdr:row>34</xdr:row>
      <xdr:rowOff>25255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41782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82042</xdr:rowOff>
    </xdr:from>
    <xdr:to>
      <xdr:col>15</xdr:col>
      <xdr:colOff>101600</xdr:colOff>
      <xdr:row>35</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57876</xdr:rowOff>
    </xdr:from>
    <xdr:to>
      <xdr:col>10</xdr:col>
      <xdr:colOff>165100</xdr:colOff>
      <xdr:row>34</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150603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51018</xdr:rowOff>
    </xdr:from>
    <xdr:to>
      <xdr:col>6</xdr:col>
      <xdr:colOff>38100</xdr:colOff>
      <xdr:row>34</xdr:row>
      <xdr:rowOff>152618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143745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26703</xdr:rowOff>
    </xdr:from>
    <xdr:to>
      <xdr:col>24</xdr:col>
      <xdr:colOff>63500</xdr:colOff>
      <xdr:row>57</xdr:row>
      <xdr:rowOff>83181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285003"/>
          <a:ext cx="838200" cy="5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61564</xdr:rowOff>
    </xdr:from>
    <xdr:to>
      <xdr:col>19</xdr:col>
      <xdr:colOff>177800</xdr:colOff>
      <xdr:row>57</xdr:row>
      <xdr:rowOff>83181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62764"/>
          <a:ext cx="889000" cy="1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61564</xdr:rowOff>
    </xdr:from>
    <xdr:to>
      <xdr:col>15</xdr:col>
      <xdr:colOff>50800</xdr:colOff>
      <xdr:row>58</xdr:row>
      <xdr:rowOff>64984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62764"/>
          <a:ext cx="889000" cy="3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139825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8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64984</xdr:rowOff>
    </xdr:from>
    <xdr:to>
      <xdr:col>10</xdr:col>
      <xdr:colOff>114300</xdr:colOff>
      <xdr:row>59</xdr:row>
      <xdr:rowOff>21423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09084"/>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147353</xdr:rowOff>
    </xdr:from>
    <xdr:to>
      <xdr:col>24</xdr:col>
      <xdr:colOff>114300</xdr:colOff>
      <xdr:row>54</xdr:row>
      <xdr:rowOff>77503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170230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32381</xdr:rowOff>
    </xdr:from>
    <xdr:to>
      <xdr:col>20</xdr:col>
      <xdr:colOff>38100</xdr:colOff>
      <xdr:row>57</xdr:row>
      <xdr:rowOff>133981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150508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10764</xdr:rowOff>
    </xdr:from>
    <xdr:to>
      <xdr:col>15</xdr:col>
      <xdr:colOff>101600</xdr:colOff>
      <xdr:row>56</xdr:row>
      <xdr:rowOff>112364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128891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8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14184</xdr:rowOff>
    </xdr:from>
    <xdr:to>
      <xdr:col>10</xdr:col>
      <xdr:colOff>165100</xdr:colOff>
      <xdr:row>58</xdr:row>
      <xdr:rowOff>115784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132311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3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142073</xdr:rowOff>
    </xdr:from>
    <xdr:to>
      <xdr:col>6</xdr:col>
      <xdr:colOff>38100</xdr:colOff>
      <xdr:row>59</xdr:row>
      <xdr:rowOff>72223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88750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18421</xdr:rowOff>
    </xdr:from>
    <xdr:to>
      <xdr:col>24</xdr:col>
      <xdr:colOff>63500</xdr:colOff>
      <xdr:row>76</xdr:row>
      <xdr:rowOff>37043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8621"/>
          <a:ext cx="83820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37043</xdr:rowOff>
    </xdr:from>
    <xdr:to>
      <xdr:col>19</xdr:col>
      <xdr:colOff>177800</xdr:colOff>
      <xdr:row>76</xdr:row>
      <xdr:rowOff>97721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7243"/>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80553</xdr:rowOff>
    </xdr:from>
    <xdr:to>
      <xdr:col>15</xdr:col>
      <xdr:colOff>50800</xdr:colOff>
      <xdr:row>76</xdr:row>
      <xdr:rowOff>97721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10753"/>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80553</xdr:rowOff>
    </xdr:from>
    <xdr:to>
      <xdr:col>10</xdr:col>
      <xdr:colOff>114300</xdr:colOff>
      <xdr:row>76</xdr:row>
      <xdr:rowOff>119171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10753"/>
          <a:ext cx="889000" cy="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139070</xdr:rowOff>
    </xdr:from>
    <xdr:to>
      <xdr:col>24</xdr:col>
      <xdr:colOff>114300</xdr:colOff>
      <xdr:row>76</xdr:row>
      <xdr:rowOff>69221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7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161947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157693</xdr:rowOff>
    </xdr:from>
    <xdr:to>
      <xdr:col>20</xdr:col>
      <xdr:colOff>38100</xdr:colOff>
      <xdr:row>76</xdr:row>
      <xdr:rowOff>87843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104370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9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46921</xdr:rowOff>
    </xdr:from>
    <xdr:to>
      <xdr:col>15</xdr:col>
      <xdr:colOff>101600</xdr:colOff>
      <xdr:row>76</xdr:row>
      <xdr:rowOff>148521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29753</xdr:rowOff>
    </xdr:from>
    <xdr:to>
      <xdr:col>10</xdr:col>
      <xdr:colOff>165100</xdr:colOff>
      <xdr:row>76</xdr:row>
      <xdr:rowOff>131353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147880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68371</xdr:rowOff>
    </xdr:from>
    <xdr:to>
      <xdr:col>6</xdr:col>
      <xdr:colOff>38100</xdr:colOff>
      <xdr:row>76</xdr:row>
      <xdr:rowOff>169971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77239</xdr:rowOff>
    </xdr:from>
    <xdr:to>
      <xdr:col>24</xdr:col>
      <xdr:colOff>63500</xdr:colOff>
      <xdr:row>97</xdr:row>
      <xdr:rowOff>89874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7889"/>
          <a:ext cx="8382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82459</xdr:rowOff>
    </xdr:from>
    <xdr:to>
      <xdr:col>19</xdr:col>
      <xdr:colOff>177800</xdr:colOff>
      <xdr:row>97</xdr:row>
      <xdr:rowOff>89874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3109"/>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82459</xdr:rowOff>
    </xdr:from>
    <xdr:to>
      <xdr:col>15</xdr:col>
      <xdr:colOff>50800</xdr:colOff>
      <xdr:row>97</xdr:row>
      <xdr:rowOff>93042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3109"/>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93042</xdr:rowOff>
    </xdr:from>
    <xdr:to>
      <xdr:col>10</xdr:col>
      <xdr:colOff>114300</xdr:colOff>
      <xdr:row>97</xdr:row>
      <xdr:rowOff>103893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3692"/>
          <a:ext cx="8890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26439</xdr:rowOff>
    </xdr:from>
    <xdr:to>
      <xdr:col>24</xdr:col>
      <xdr:colOff>114300</xdr:colOff>
      <xdr:row>97</xdr:row>
      <xdr:rowOff>128039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39074</xdr:rowOff>
    </xdr:from>
    <xdr:to>
      <xdr:col>20</xdr:col>
      <xdr:colOff>38100</xdr:colOff>
      <xdr:row>97</xdr:row>
      <xdr:rowOff>140674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131801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31659</xdr:rowOff>
    </xdr:from>
    <xdr:to>
      <xdr:col>15</xdr:col>
      <xdr:colOff>101600</xdr:colOff>
      <xdr:row>97</xdr:row>
      <xdr:rowOff>133259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42242</xdr:rowOff>
    </xdr:from>
    <xdr:to>
      <xdr:col>10</xdr:col>
      <xdr:colOff>165100</xdr:colOff>
      <xdr:row>97</xdr:row>
      <xdr:rowOff>143842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134969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53093</xdr:rowOff>
    </xdr:from>
    <xdr:to>
      <xdr:col>6</xdr:col>
      <xdr:colOff>38100</xdr:colOff>
      <xdr:row>97</xdr:row>
      <xdr:rowOff>154693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145820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138805</xdr:rowOff>
    </xdr:from>
    <xdr:to>
      <xdr:col>55</xdr:col>
      <xdr:colOff>0</xdr:colOff>
      <xdr:row>55</xdr:row>
      <xdr:rowOff>101886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25655"/>
          <a:ext cx="838200" cy="3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138805</xdr:rowOff>
    </xdr:from>
    <xdr:to>
      <xdr:col>50</xdr:col>
      <xdr:colOff>114300</xdr:colOff>
      <xdr:row>55</xdr:row>
      <xdr:rowOff>28581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225655"/>
          <a:ext cx="889000" cy="23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28581</xdr:rowOff>
    </xdr:from>
    <xdr:to>
      <xdr:col>45</xdr:col>
      <xdr:colOff>177800</xdr:colOff>
      <xdr:row>55</xdr:row>
      <xdr:rowOff>97447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58331"/>
          <a:ext cx="8890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97447</xdr:rowOff>
    </xdr:from>
    <xdr:to>
      <xdr:col>41</xdr:col>
      <xdr:colOff>50800</xdr:colOff>
      <xdr:row>56</xdr:row>
      <xdr:rowOff>17875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27197"/>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51086</xdr:rowOff>
    </xdr:from>
    <xdr:to>
      <xdr:col>55</xdr:col>
      <xdr:colOff>50800</xdr:colOff>
      <xdr:row>55</xdr:row>
      <xdr:rowOff>152686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73963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88005</xdr:rowOff>
    </xdr:from>
    <xdr:to>
      <xdr:col>50</xdr:col>
      <xdr:colOff>165100</xdr:colOff>
      <xdr:row>54</xdr:row>
      <xdr:rowOff>18155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34682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9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149231</xdr:rowOff>
    </xdr:from>
    <xdr:to>
      <xdr:col>46</xdr:col>
      <xdr:colOff>38100</xdr:colOff>
      <xdr:row>55</xdr:row>
      <xdr:rowOff>79381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95908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46647</xdr:rowOff>
    </xdr:from>
    <xdr:to>
      <xdr:col>41</xdr:col>
      <xdr:colOff>101600</xdr:colOff>
      <xdr:row>55</xdr:row>
      <xdr:rowOff>148247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164774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113803</xdr:rowOff>
    </xdr:from>
    <xdr:to>
      <xdr:col>55</xdr:col>
      <xdr:colOff>0</xdr:colOff>
      <xdr:row>73</xdr:row>
      <xdr:rowOff>114717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458203"/>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102275</xdr:rowOff>
    </xdr:from>
    <xdr:to>
      <xdr:col>50</xdr:col>
      <xdr:colOff>114300</xdr:colOff>
      <xdr:row>73</xdr:row>
      <xdr:rowOff>114717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275225"/>
          <a:ext cx="889000" cy="35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102275</xdr:rowOff>
    </xdr:from>
    <xdr:to>
      <xdr:col>45</xdr:col>
      <xdr:colOff>177800</xdr:colOff>
      <xdr:row>75</xdr:row>
      <xdr:rowOff>104790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275225"/>
          <a:ext cx="889000" cy="6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104790</xdr:rowOff>
    </xdr:from>
    <xdr:to>
      <xdr:col>41</xdr:col>
      <xdr:colOff>50800</xdr:colOff>
      <xdr:row>77</xdr:row>
      <xdr:rowOff>87252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63540"/>
          <a:ext cx="889000" cy="3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63003</xdr:rowOff>
    </xdr:from>
    <xdr:to>
      <xdr:col>55</xdr:col>
      <xdr:colOff>50800</xdr:colOff>
      <xdr:row>72</xdr:row>
      <xdr:rowOff>164603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85880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63917</xdr:rowOff>
    </xdr:from>
    <xdr:to>
      <xdr:col>50</xdr:col>
      <xdr:colOff>165100</xdr:colOff>
      <xdr:row>73</xdr:row>
      <xdr:rowOff>165517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10594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51475</xdr:rowOff>
    </xdr:from>
    <xdr:to>
      <xdr:col>46</xdr:col>
      <xdr:colOff>38100</xdr:colOff>
      <xdr:row>71</xdr:row>
      <xdr:rowOff>153075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169602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9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53990</xdr:rowOff>
    </xdr:from>
    <xdr:to>
      <xdr:col>41</xdr:col>
      <xdr:colOff>101600</xdr:colOff>
      <xdr:row>75</xdr:row>
      <xdr:rowOff>155591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12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36452</xdr:rowOff>
    </xdr:from>
    <xdr:to>
      <xdr:col>36</xdr:col>
      <xdr:colOff>165100</xdr:colOff>
      <xdr:row>77</xdr:row>
      <xdr:rowOff>138052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154579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88897</xdr:rowOff>
    </xdr:from>
    <xdr:to>
      <xdr:col>55</xdr:col>
      <xdr:colOff>0</xdr:colOff>
      <xdr:row>97</xdr:row>
      <xdr:rowOff>130831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19547"/>
          <a:ext cx="8382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88897</xdr:rowOff>
    </xdr:from>
    <xdr:to>
      <xdr:col>50</xdr:col>
      <xdr:colOff>114300</xdr:colOff>
      <xdr:row>97</xdr:row>
      <xdr:rowOff>156136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9547"/>
          <a:ext cx="889000" cy="6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71334</xdr:rowOff>
    </xdr:from>
    <xdr:to>
      <xdr:col>45</xdr:col>
      <xdr:colOff>177800</xdr:colOff>
      <xdr:row>97</xdr:row>
      <xdr:rowOff>156136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01984"/>
          <a:ext cx="889000" cy="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62852</xdr:rowOff>
    </xdr:from>
    <xdr:to>
      <xdr:col>41</xdr:col>
      <xdr:colOff>50800</xdr:colOff>
      <xdr:row>97</xdr:row>
      <xdr:rowOff>71334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3502"/>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80031</xdr:rowOff>
    </xdr:from>
    <xdr:to>
      <xdr:col>55</xdr:col>
      <xdr:colOff>50800</xdr:colOff>
      <xdr:row>98</xdr:row>
      <xdr:rowOff>10181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166408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38097</xdr:rowOff>
    </xdr:from>
    <xdr:to>
      <xdr:col>50</xdr:col>
      <xdr:colOff>165100</xdr:colOff>
      <xdr:row>97</xdr:row>
      <xdr:rowOff>139697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105336</xdr:rowOff>
    </xdr:from>
    <xdr:to>
      <xdr:col>46</xdr:col>
      <xdr:colOff>38100</xdr:colOff>
      <xdr:row>98</xdr:row>
      <xdr:rowOff>35486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20534</xdr:rowOff>
    </xdr:from>
    <xdr:to>
      <xdr:col>41</xdr:col>
      <xdr:colOff>101600</xdr:colOff>
      <xdr:row>97</xdr:row>
      <xdr:rowOff>122134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12052</xdr:rowOff>
    </xdr:from>
    <xdr:to>
      <xdr:col>36</xdr:col>
      <xdr:colOff>165100</xdr:colOff>
      <xdr:row>97</xdr:row>
      <xdr:rowOff>113652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104779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36046</xdr:rowOff>
    </xdr:from>
    <xdr:to>
      <xdr:col>85</xdr:col>
      <xdr:colOff>127000</xdr:colOff>
      <xdr:row>37</xdr:row>
      <xdr:rowOff>109100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9696"/>
          <a:ext cx="838200" cy="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26184</xdr:rowOff>
    </xdr:from>
    <xdr:to>
      <xdr:col>81</xdr:col>
      <xdr:colOff>50800</xdr:colOff>
      <xdr:row>37</xdr:row>
      <xdr:rowOff>109100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26934"/>
          <a:ext cx="889000" cy="4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26184</xdr:rowOff>
    </xdr:from>
    <xdr:to>
      <xdr:col>76</xdr:col>
      <xdr:colOff>114300</xdr:colOff>
      <xdr:row>38</xdr:row>
      <xdr:rowOff>6818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26934"/>
          <a:ext cx="889000" cy="4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10574</xdr:rowOff>
    </xdr:from>
    <xdr:to>
      <xdr:col>71</xdr:col>
      <xdr:colOff>177800</xdr:colOff>
      <xdr:row>38</xdr:row>
      <xdr:rowOff>6818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4224"/>
          <a:ext cx="889000" cy="1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156696</xdr:rowOff>
    </xdr:from>
    <xdr:to>
      <xdr:col>85</xdr:col>
      <xdr:colOff>177800</xdr:colOff>
      <xdr:row>37</xdr:row>
      <xdr:rowOff>86846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135123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58300</xdr:rowOff>
    </xdr:from>
    <xdr:to>
      <xdr:col>81</xdr:col>
      <xdr:colOff>101600</xdr:colOff>
      <xdr:row>37</xdr:row>
      <xdr:rowOff>159900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151027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146834</xdr:rowOff>
    </xdr:from>
    <xdr:to>
      <xdr:col>76</xdr:col>
      <xdr:colOff>165100</xdr:colOff>
      <xdr:row>35</xdr:row>
      <xdr:rowOff>76984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93511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127468</xdr:rowOff>
    </xdr:from>
    <xdr:to>
      <xdr:col>72</xdr:col>
      <xdr:colOff>38100</xdr:colOff>
      <xdr:row>38</xdr:row>
      <xdr:rowOff>57618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48745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131224</xdr:rowOff>
    </xdr:from>
    <xdr:to>
      <xdr:col>67</xdr:col>
      <xdr:colOff>101600</xdr:colOff>
      <xdr:row>37</xdr:row>
      <xdr:rowOff>61374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77901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134854</xdr:rowOff>
    </xdr:from>
    <xdr:to>
      <xdr:col>85</xdr:col>
      <xdr:colOff>127000</xdr:colOff>
      <xdr:row>56</xdr:row>
      <xdr:rowOff>95001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93154"/>
          <a:ext cx="838200" cy="30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95001</xdr:rowOff>
    </xdr:from>
    <xdr:to>
      <xdr:col>81</xdr:col>
      <xdr:colOff>50800</xdr:colOff>
      <xdr:row>56</xdr:row>
      <xdr:rowOff>103139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96201"/>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164724</xdr:rowOff>
    </xdr:from>
    <xdr:to>
      <xdr:col>76</xdr:col>
      <xdr:colOff>114300</xdr:colOff>
      <xdr:row>56</xdr:row>
      <xdr:rowOff>103139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4474"/>
          <a:ext cx="889000" cy="1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164724</xdr:rowOff>
    </xdr:from>
    <xdr:to>
      <xdr:col>71</xdr:col>
      <xdr:colOff>177800</xdr:colOff>
      <xdr:row>56</xdr:row>
      <xdr:rowOff>103070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4474"/>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84054</xdr:rowOff>
    </xdr:from>
    <xdr:to>
      <xdr:col>85</xdr:col>
      <xdr:colOff>177800</xdr:colOff>
      <xdr:row>55</xdr:row>
      <xdr:rowOff>14204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106931</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44201</xdr:rowOff>
    </xdr:from>
    <xdr:to>
      <xdr:col>81</xdr:col>
      <xdr:colOff>101600</xdr:colOff>
      <xdr:row>56</xdr:row>
      <xdr:rowOff>145801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136928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52339</xdr:rowOff>
    </xdr:from>
    <xdr:to>
      <xdr:col>76</xdr:col>
      <xdr:colOff>165100</xdr:colOff>
      <xdr:row>56</xdr:row>
      <xdr:rowOff>153939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145066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113924</xdr:rowOff>
    </xdr:from>
    <xdr:to>
      <xdr:col>72</xdr:col>
      <xdr:colOff>38100</xdr:colOff>
      <xdr:row>56</xdr:row>
      <xdr:rowOff>44074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60601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52270</xdr:rowOff>
    </xdr:from>
    <xdr:to>
      <xdr:col>67</xdr:col>
      <xdr:colOff>101600</xdr:colOff>
      <xdr:row>56</xdr:row>
      <xdr:rowOff>153870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170397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8232</xdr:rowOff>
    </xdr:from>
    <xdr:to>
      <xdr:col>85</xdr:col>
      <xdr:colOff>127000</xdr:colOff>
      <xdr:row>78</xdr:row>
      <xdr:rowOff>21794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81332"/>
          <a:ext cx="8382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169435</xdr:rowOff>
    </xdr:from>
    <xdr:to>
      <xdr:col>81</xdr:col>
      <xdr:colOff>50800</xdr:colOff>
      <xdr:row>78</xdr:row>
      <xdr:rowOff>8232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71085"/>
          <a:ext cx="889000" cy="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169435</xdr:rowOff>
    </xdr:from>
    <xdr:to>
      <xdr:col>76</xdr:col>
      <xdr:colOff>114300</xdr:colOff>
      <xdr:row>78</xdr:row>
      <xdr:rowOff>23605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71085"/>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23194</xdr:rowOff>
    </xdr:from>
    <xdr:to>
      <xdr:col>71</xdr:col>
      <xdr:colOff>177800</xdr:colOff>
      <xdr:row>78</xdr:row>
      <xdr:rowOff>23605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962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142444</xdr:rowOff>
    </xdr:from>
    <xdr:to>
      <xdr:col>85</xdr:col>
      <xdr:colOff>177800</xdr:colOff>
      <xdr:row>78</xdr:row>
      <xdr:rowOff>72594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8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128882</xdr:rowOff>
    </xdr:from>
    <xdr:to>
      <xdr:col>81</xdr:col>
      <xdr:colOff>101600</xdr:colOff>
      <xdr:row>78</xdr:row>
      <xdr:rowOff>59032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50159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2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118635</xdr:rowOff>
    </xdr:from>
    <xdr:to>
      <xdr:col>76</xdr:col>
      <xdr:colOff>165100</xdr:colOff>
      <xdr:row>78</xdr:row>
      <xdr:rowOff>48785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65312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144255</xdr:rowOff>
    </xdr:from>
    <xdr:to>
      <xdr:col>72</xdr:col>
      <xdr:colOff>38100</xdr:colOff>
      <xdr:row>78</xdr:row>
      <xdr:rowOff>74405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65532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43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143844</xdr:rowOff>
    </xdr:from>
    <xdr:to>
      <xdr:col>67</xdr:col>
      <xdr:colOff>101600</xdr:colOff>
      <xdr:row>78</xdr:row>
      <xdr:rowOff>73994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65121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4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130640</xdr:rowOff>
    </xdr:from>
    <xdr:to>
      <xdr:col>85</xdr:col>
      <xdr:colOff>127000</xdr:colOff>
      <xdr:row>97</xdr:row>
      <xdr:rowOff>141605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1290"/>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123309</xdr:rowOff>
    </xdr:from>
    <xdr:to>
      <xdr:col>81</xdr:col>
      <xdr:colOff>50800</xdr:colOff>
      <xdr:row>97</xdr:row>
      <xdr:rowOff>141605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53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123309</xdr:rowOff>
    </xdr:from>
    <xdr:to>
      <xdr:col>76</xdr:col>
      <xdr:colOff>114300</xdr:colOff>
      <xdr:row>97</xdr:row>
      <xdr:rowOff>131021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3959"/>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130159</xdr:rowOff>
    </xdr:from>
    <xdr:to>
      <xdr:col>71</xdr:col>
      <xdr:colOff>177800</xdr:colOff>
      <xdr:row>97</xdr:row>
      <xdr:rowOff>131021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60809"/>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79840</xdr:rowOff>
    </xdr:from>
    <xdr:to>
      <xdr:col>85</xdr:col>
      <xdr:colOff>177800</xdr:colOff>
      <xdr:row>98</xdr:row>
      <xdr:rowOff>9990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58267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90805</xdr:rowOff>
    </xdr:from>
    <xdr:to>
      <xdr:col>81</xdr:col>
      <xdr:colOff>101600</xdr:colOff>
      <xdr:row>98</xdr:row>
      <xdr:rowOff>20955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72509</xdr:rowOff>
    </xdr:from>
    <xdr:to>
      <xdr:col>76</xdr:col>
      <xdr:colOff>165100</xdr:colOff>
      <xdr:row>98</xdr:row>
      <xdr:rowOff>2659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165236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80221</xdr:rowOff>
    </xdr:from>
    <xdr:to>
      <xdr:col>72</xdr:col>
      <xdr:colOff>38100</xdr:colOff>
      <xdr:row>98</xdr:row>
      <xdr:rowOff>10371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79359</xdr:rowOff>
    </xdr:from>
    <xdr:to>
      <xdr:col>67</xdr:col>
      <xdr:colOff>101600</xdr:colOff>
      <xdr:row>98</xdr:row>
      <xdr:rowOff>9509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増加幅が大きい費目、類似団体平均を大きく上回っている費目を抽出して記載する。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274,715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124,853</a:t>
          </a:r>
          <a:r>
            <a:rPr kumimoji="1" lang="ja-JP" altLang="en-US" sz="1300">
              <a:latin typeface="ＭＳ Ｐゴシック" panose="020B0600070205080204" pitchFamily="50" charset="-128"/>
              <a:ea typeface="ＭＳ Ｐゴシック" panose="020B0600070205080204" pitchFamily="50" charset="-128"/>
            </a:rPr>
            <a:t>円増加している。これは、特別定額給付金やふるさと納税が増えたことによるそれを財源とする基金積立金の増加、公営企業（水道事業）からの資金運用に伴う公営企業等資金運用基金積立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72,586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10,556</a:t>
          </a:r>
          <a:r>
            <a:rPr kumimoji="1" lang="ja-JP" altLang="en-US" sz="1300">
              <a:latin typeface="ＭＳ Ｐゴシック" panose="020B0600070205080204" pitchFamily="50" charset="-128"/>
              <a:ea typeface="ＭＳ Ｐゴシック" panose="020B0600070205080204" pitchFamily="50" charset="-128"/>
            </a:rPr>
            <a:t>円増加している。これは、商工業研修センターの空調機等改修事業や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商工業者への新型コロナウイルス対策支援に伴う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22,424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2,237</a:t>
          </a:r>
          <a:r>
            <a:rPr kumimoji="1" lang="ja-JP" altLang="en-US" sz="1300">
              <a:latin typeface="ＭＳ Ｐゴシック" panose="020B0600070205080204" pitchFamily="50" charset="-128"/>
              <a:ea typeface="ＭＳ Ｐゴシック" panose="020B0600070205080204" pitchFamily="50" charset="-128"/>
            </a:rPr>
            <a:t>円増加している。これは、消防団の機械倉庫建築や避難施設の空調機整備事業が要因で増加している。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100,636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39,770</a:t>
          </a:r>
          <a:r>
            <a:rPr kumimoji="1" lang="ja-JP" altLang="en-US" sz="1300">
              <a:latin typeface="ＭＳ Ｐゴシック" panose="020B0600070205080204" pitchFamily="50" charset="-128"/>
              <a:ea typeface="ＭＳ Ｐゴシック" panose="020B0600070205080204" pitchFamily="50" charset="-128"/>
            </a:rPr>
            <a:t>円増加している。これは、富田小講堂建設事業やＧＩＧＡスクール整備事業、学校給食費の無償化、屋外運動場用地購入等が要因で増加している。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今後も厳しい財政状況が見込まれるため、事務事業の見直しや統廃合により歳出抑制を推進し、健全な財政運営に努めていく。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一般会計及び公営企業会計等について、すべての会計が赤字を計上しておらず、連結実質赤字は生じていない。　</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包括支援センターの直営化により新富町介護保険特別会計（介護サービス事業勘定）が今年度から創設された。今後は医療費の増加等により繰出金が一般会計の財政負担を圧迫する要因が考えられるため、中長期的視野を持った経営を行う必要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8" zeroHeight="1" x14ac:dyDescent="0.2"/>
  <cols>
    <col min="1" max="11" width="2.109375" style="186" customWidth="1"/>
    <col min="12" max="12" width="2.21875" style="186" customWidth="1"/>
    <col min="13" max="17" width="2.33203125" style="186" customWidth="1"/>
    <col min="18" max="119" width="2.109375" style="186" customWidth="1"/>
    <col min="120" max="16384" width="0" style="186" hidden="1"/>
  </cols>
  <sheetData>
    <row r="1" spans="1:119" ht="33" customHeight="1" x14ac:dyDescent="0.2">
      <c r="A1" s="184"/>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5"/>
      <c r="DK1" s="185"/>
      <c r="DL1" s="185"/>
      <c r="DM1" s="185"/>
      <c r="DN1" s="185"/>
      <c r="DO1" s="185"/>
    </row>
    <row r="2" spans="1:119" ht="24" thickBot="1" x14ac:dyDescent="0.25">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5">
      <c r="A3" s="185"/>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4"/>
      <c r="DK3" s="184"/>
      <c r="DL3" s="184"/>
      <c r="DM3" s="184"/>
      <c r="DN3" s="184"/>
      <c r="DO3" s="184"/>
    </row>
    <row r="4" spans="1:119" ht="18.75" customHeight="1" x14ac:dyDescent="0.2">
      <c r="A4" s="185"/>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13915688</v>
      </c>
      <c r="BO4" s="393"/>
      <c r="BP4" s="393"/>
      <c r="BQ4" s="393"/>
      <c r="BR4" s="393"/>
      <c r="BS4" s="393"/>
      <c r="BT4" s="393"/>
      <c r="BU4" s="394"/>
      <c r="BV4" s="392">
        <v>11291571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5.7</v>
      </c>
      <c r="CU4" s="399"/>
      <c r="CV4" s="399"/>
      <c r="CW4" s="399"/>
      <c r="CX4" s="399"/>
      <c r="CY4" s="399"/>
      <c r="CZ4" s="399"/>
      <c r="DA4" s="400"/>
      <c r="DB4" s="398">
        <v>6.6</v>
      </c>
      <c r="DC4" s="399"/>
      <c r="DD4" s="399"/>
      <c r="DE4" s="399"/>
      <c r="DF4" s="399"/>
      <c r="DG4" s="399"/>
      <c r="DH4" s="399"/>
      <c r="DI4" s="400"/>
      <c r="DJ4" s="184"/>
      <c r="DK4" s="184"/>
      <c r="DL4" s="184"/>
      <c r="DM4" s="184"/>
      <c r="DN4" s="184"/>
      <c r="DO4" s="184"/>
    </row>
    <row r="5" spans="1:119" ht="18.75" customHeight="1" x14ac:dyDescent="0.2">
      <c r="A5" s="185"/>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13583878</v>
      </c>
      <c r="BO5" s="430"/>
      <c r="BP5" s="430"/>
      <c r="BQ5" s="430"/>
      <c r="BR5" s="430"/>
      <c r="BS5" s="430"/>
      <c r="BT5" s="430"/>
      <c r="BU5" s="431"/>
      <c r="BV5" s="429">
        <v>10962034</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94.4</v>
      </c>
      <c r="CU5" s="427"/>
      <c r="CV5" s="427"/>
      <c r="CW5" s="427"/>
      <c r="CX5" s="427"/>
      <c r="CY5" s="427"/>
      <c r="CZ5" s="427"/>
      <c r="DA5" s="428"/>
      <c r="DB5" s="426">
        <v>95.8</v>
      </c>
      <c r="DC5" s="427"/>
      <c r="DD5" s="427"/>
      <c r="DE5" s="427"/>
      <c r="DF5" s="427"/>
      <c r="DG5" s="427"/>
      <c r="DH5" s="427"/>
      <c r="DI5" s="428"/>
      <c r="DJ5" s="184"/>
      <c r="DK5" s="184"/>
      <c r="DL5" s="184"/>
      <c r="DM5" s="184"/>
      <c r="DN5" s="184"/>
      <c r="DO5" s="184"/>
    </row>
    <row r="6" spans="1:119" ht="18.75" customHeight="1" x14ac:dyDescent="0.2">
      <c r="A6" s="185"/>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331810</v>
      </c>
      <c r="BO6" s="430"/>
      <c r="BP6" s="430"/>
      <c r="BQ6" s="430"/>
      <c r="BR6" s="430"/>
      <c r="BS6" s="430"/>
      <c r="BT6" s="430"/>
      <c r="BU6" s="431"/>
      <c r="BV6" s="429">
        <v>329537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98.3</v>
      </c>
      <c r="CU6" s="467"/>
      <c r="CV6" s="467"/>
      <c r="CW6" s="467"/>
      <c r="CX6" s="467"/>
      <c r="CY6" s="467"/>
      <c r="CZ6" s="467"/>
      <c r="DA6" s="468"/>
      <c r="DB6" s="466">
        <v>99.6</v>
      </c>
      <c r="DC6" s="467"/>
      <c r="DD6" s="467"/>
      <c r="DE6" s="467"/>
      <c r="DF6" s="467"/>
      <c r="DG6" s="467"/>
      <c r="DH6" s="467"/>
      <c r="DI6" s="468"/>
      <c r="DJ6" s="184"/>
      <c r="DK6" s="184"/>
      <c r="DL6" s="184"/>
      <c r="DM6" s="184"/>
      <c r="DN6" s="184"/>
      <c r="DO6" s="184"/>
    </row>
    <row r="7" spans="1:119" ht="18.75" customHeight="1" x14ac:dyDescent="0.2">
      <c r="A7" s="185"/>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96701</v>
      </c>
      <c r="BO7" s="430"/>
      <c r="BP7" s="430"/>
      <c r="BQ7" s="430"/>
      <c r="BR7" s="430"/>
      <c r="BS7" s="430"/>
      <c r="BT7" s="430"/>
      <c r="BU7" s="431"/>
      <c r="BV7" s="429">
        <v>70688</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4090369</v>
      </c>
      <c r="CU7" s="430"/>
      <c r="CV7" s="430"/>
      <c r="CW7" s="430"/>
      <c r="CX7" s="430"/>
      <c r="CY7" s="430"/>
      <c r="CZ7" s="430"/>
      <c r="DA7" s="431"/>
      <c r="DB7" s="429">
        <v>3946100</v>
      </c>
      <c r="DC7" s="430"/>
      <c r="DD7" s="430"/>
      <c r="DE7" s="430"/>
      <c r="DF7" s="430"/>
      <c r="DG7" s="430"/>
      <c r="DH7" s="430"/>
      <c r="DI7" s="431"/>
      <c r="DJ7" s="184"/>
      <c r="DK7" s="184"/>
      <c r="DL7" s="184"/>
      <c r="DM7" s="184"/>
      <c r="DN7" s="184"/>
      <c r="DO7" s="184"/>
    </row>
    <row r="8" spans="1:119" ht="18.75" customHeight="1" thickBot="1" x14ac:dyDescent="0.25">
      <c r="A8" s="185"/>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235109</v>
      </c>
      <c r="BO8" s="430"/>
      <c r="BP8" s="430"/>
      <c r="BQ8" s="430"/>
      <c r="BR8" s="430"/>
      <c r="BS8" s="430"/>
      <c r="BT8" s="430"/>
      <c r="BU8" s="431"/>
      <c r="BV8" s="429">
        <v>258849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0.47</v>
      </c>
      <c r="CU8" s="470"/>
      <c r="CV8" s="470"/>
      <c r="CW8" s="470"/>
      <c r="CX8" s="470"/>
      <c r="CY8" s="470"/>
      <c r="CZ8" s="470"/>
      <c r="DA8" s="471"/>
      <c r="DB8" s="469">
        <v>0.46</v>
      </c>
      <c r="DC8" s="470"/>
      <c r="DD8" s="470"/>
      <c r="DE8" s="470"/>
      <c r="DF8" s="470"/>
      <c r="DG8" s="470"/>
      <c r="DH8" s="470"/>
      <c r="DI8" s="471"/>
      <c r="DJ8" s="184"/>
      <c r="DK8" s="184"/>
      <c r="DL8" s="184"/>
      <c r="DM8" s="184"/>
      <c r="DN8" s="184"/>
      <c r="DO8" s="184"/>
    </row>
    <row r="9" spans="1:119" ht="18.75" customHeight="1" thickBot="1" x14ac:dyDescent="0.25">
      <c r="A9" s="185"/>
      <c r="B9" s="423" t="s">
        <v>111</v>
      </c>
      <c r="C9" s="424"/>
      <c r="D9" s="424"/>
      <c r="E9" s="424"/>
      <c r="F9" s="424"/>
      <c r="G9" s="424"/>
      <c r="H9" s="424"/>
      <c r="I9" s="424"/>
      <c r="J9" s="424"/>
      <c r="K9" s="472"/>
      <c r="L9" s="473" t="s">
        <v>112</v>
      </c>
      <c r="M9" s="474"/>
      <c r="N9" s="474"/>
      <c r="O9" s="474"/>
      <c r="P9" s="474"/>
      <c r="Q9" s="475"/>
      <c r="R9" s="476">
        <v>16564</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-23740</v>
      </c>
      <c r="BO9" s="430"/>
      <c r="BP9" s="430"/>
      <c r="BQ9" s="430"/>
      <c r="BR9" s="430"/>
      <c r="BS9" s="430"/>
      <c r="BT9" s="430"/>
      <c r="BU9" s="431"/>
      <c r="BV9" s="429">
        <v>-54256</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7.7</v>
      </c>
      <c r="CU9" s="427"/>
      <c r="CV9" s="427"/>
      <c r="CW9" s="427"/>
      <c r="CX9" s="427"/>
      <c r="CY9" s="427"/>
      <c r="CZ9" s="427"/>
      <c r="DA9" s="428"/>
      <c r="DB9" s="426">
        <v>7.7</v>
      </c>
      <c r="DC9" s="427"/>
      <c r="DD9" s="427"/>
      <c r="DE9" s="427"/>
      <c r="DF9" s="427"/>
      <c r="DG9" s="427"/>
      <c r="DH9" s="427"/>
      <c r="DI9" s="428"/>
      <c r="DJ9" s="184"/>
      <c r="DK9" s="184"/>
      <c r="DL9" s="184"/>
      <c r="DM9" s="184"/>
      <c r="DN9" s="184"/>
      <c r="DO9" s="184"/>
    </row>
    <row r="10" spans="1:119" ht="18.75" customHeight="1" thickBot="1" x14ac:dyDescent="0.25">
      <c r="A10" s="185"/>
      <c r="B10" s="423"/>
      <c r="C10" s="424"/>
      <c r="D10" s="424"/>
      <c r="E10" s="424"/>
      <c r="F10" s="424"/>
      <c r="G10" s="424"/>
      <c r="H10" s="424"/>
      <c r="I10" s="424"/>
      <c r="J10" s="424"/>
      <c r="K10" s="472"/>
      <c r="L10" s="479" t="s">
        <v>117</v>
      </c>
      <c r="M10" s="459"/>
      <c r="N10" s="459"/>
      <c r="O10" s="459"/>
      <c r="P10" s="459"/>
      <c r="Q10" s="460"/>
      <c r="R10" s="480">
        <v>17373</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94</v>
      </c>
      <c r="AV10" s="462"/>
      <c r="AW10" s="462"/>
      <c r="AX10" s="462"/>
      <c r="AY10" s="463" t="s">
        <v>119</v>
      </c>
      <c r="AZ10" s="464"/>
      <c r="BA10" s="464"/>
      <c r="BB10" s="464"/>
      <c r="BC10" s="464"/>
      <c r="BD10" s="464"/>
      <c r="BE10" s="464"/>
      <c r="BF10" s="464"/>
      <c r="BG10" s="464"/>
      <c r="BH10" s="464"/>
      <c r="BI10" s="464"/>
      <c r="BJ10" s="464"/>
      <c r="BK10" s="464"/>
      <c r="BL10" s="464"/>
      <c r="BM10" s="465"/>
      <c r="BN10" s="429">
        <v>2582</v>
      </c>
      <c r="BO10" s="430"/>
      <c r="BP10" s="430"/>
      <c r="BQ10" s="430"/>
      <c r="BR10" s="430"/>
      <c r="BS10" s="430"/>
      <c r="BT10" s="430"/>
      <c r="BU10" s="431"/>
      <c r="BV10" s="429">
        <v>6235</v>
      </c>
      <c r="BW10" s="430"/>
      <c r="BX10" s="430"/>
      <c r="BY10" s="430"/>
      <c r="BZ10" s="430"/>
      <c r="CA10" s="430"/>
      <c r="CB10" s="430"/>
      <c r="CC10" s="431"/>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5">
      <c r="A11" s="185"/>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94</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127</v>
      </c>
      <c r="DC11" s="470"/>
      <c r="DD11" s="470"/>
      <c r="DE11" s="470"/>
      <c r="DF11" s="470"/>
      <c r="DG11" s="470"/>
      <c r="DH11" s="470"/>
      <c r="DI11" s="471"/>
      <c r="DJ11" s="184"/>
      <c r="DK11" s="184"/>
      <c r="DL11" s="184"/>
      <c r="DM11" s="184"/>
      <c r="DN11" s="184"/>
      <c r="DO11" s="184"/>
    </row>
    <row r="12" spans="1:119" ht="18.75" customHeight="1" x14ac:dyDescent="0.2">
      <c r="A12" s="185"/>
      <c r="B12" s="489" t="s">
        <v>128</v>
      </c>
      <c r="C12" s="490"/>
      <c r="D12" s="490"/>
      <c r="E12" s="490"/>
      <c r="F12" s="490"/>
      <c r="G12" s="490"/>
      <c r="H12" s="490"/>
      <c r="I12" s="490"/>
      <c r="J12" s="490"/>
      <c r="K12" s="491"/>
      <c r="L12" s="498" t="s">
        <v>129</v>
      </c>
      <c r="M12" s="499"/>
      <c r="N12" s="499"/>
      <c r="O12" s="499"/>
      <c r="P12" s="499"/>
      <c r="Q12" s="500"/>
      <c r="R12" s="501">
        <v>17208</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297995</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137</v>
      </c>
      <c r="DC12" s="470"/>
      <c r="DD12" s="470"/>
      <c r="DE12" s="470"/>
      <c r="DF12" s="470"/>
      <c r="DG12" s="470"/>
      <c r="DH12" s="470"/>
      <c r="DI12" s="471"/>
      <c r="DJ12" s="184"/>
      <c r="DK12" s="184"/>
      <c r="DL12" s="184"/>
      <c r="DM12" s="184"/>
      <c r="DN12" s="184"/>
      <c r="DO12" s="184"/>
    </row>
    <row r="13" spans="1:119" ht="18.75" customHeight="1" x14ac:dyDescent="0.2">
      <c r="A13" s="185"/>
      <c r="B13" s="492"/>
      <c r="C13" s="493"/>
      <c r="D13" s="493"/>
      <c r="E13" s="493"/>
      <c r="F13" s="493"/>
      <c r="G13" s="493"/>
      <c r="H13" s="493"/>
      <c r="I13" s="493"/>
      <c r="J13" s="493"/>
      <c r="K13" s="494"/>
      <c r="L13" s="195"/>
      <c r="M13" s="520" t="s">
        <v>138</v>
      </c>
      <c r="N13" s="521"/>
      <c r="O13" s="521"/>
      <c r="P13" s="521"/>
      <c r="Q13" s="522"/>
      <c r="R13" s="513">
        <v>17058</v>
      </c>
      <c r="S13" s="514"/>
      <c r="T13" s="514"/>
      <c r="U13" s="514"/>
      <c r="V13" s="515"/>
      <c r="W13" s="445" t="s">
        <v>139</v>
      </c>
      <c r="X13" s="446"/>
      <c r="Y13" s="446"/>
      <c r="Z13" s="446"/>
      <c r="AA13" s="446"/>
      <c r="AB13" s="436"/>
      <c r="AC13" s="480">
        <v>1739</v>
      </c>
      <c r="AD13" s="481"/>
      <c r="AE13" s="481"/>
      <c r="AF13" s="481"/>
      <c r="AG13" s="523"/>
      <c r="AH13" s="480">
        <v>1759</v>
      </c>
      <c r="AI13" s="481"/>
      <c r="AJ13" s="481"/>
      <c r="AK13" s="481"/>
      <c r="AL13" s="482"/>
      <c r="AM13" s="458" t="s">
        <v>140</v>
      </c>
      <c r="AN13" s="459"/>
      <c r="AO13" s="459"/>
      <c r="AP13" s="459"/>
      <c r="AQ13" s="459"/>
      <c r="AR13" s="459"/>
      <c r="AS13" s="459"/>
      <c r="AT13" s="460"/>
      <c r="AU13" s="461" t="s">
        <v>133</v>
      </c>
      <c r="AV13" s="462"/>
      <c r="AW13" s="462"/>
      <c r="AX13" s="462"/>
      <c r="AY13" s="463" t="s">
        <v>141</v>
      </c>
      <c r="AZ13" s="464"/>
      <c r="BA13" s="464"/>
      <c r="BB13" s="464"/>
      <c r="BC13" s="464"/>
      <c r="BD13" s="464"/>
      <c r="BE13" s="464"/>
      <c r="BF13" s="464"/>
      <c r="BG13" s="464"/>
      <c r="BH13" s="464"/>
      <c r="BI13" s="464"/>
      <c r="BJ13" s="464"/>
      <c r="BK13" s="464"/>
      <c r="BL13" s="464"/>
      <c r="BM13" s="465"/>
      <c r="BN13" s="429">
        <v>-21158</v>
      </c>
      <c r="BO13" s="430"/>
      <c r="BP13" s="430"/>
      <c r="BQ13" s="430"/>
      <c r="BR13" s="430"/>
      <c r="BS13" s="430"/>
      <c r="BT13" s="430"/>
      <c r="BU13" s="431"/>
      <c r="BV13" s="429">
        <v>-346016</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8.4</v>
      </c>
      <c r="CU13" s="427"/>
      <c r="CV13" s="427"/>
      <c r="CW13" s="427"/>
      <c r="CX13" s="427"/>
      <c r="CY13" s="427"/>
      <c r="CZ13" s="427"/>
      <c r="DA13" s="428"/>
      <c r="DB13" s="426">
        <v>8.9</v>
      </c>
      <c r="DC13" s="427"/>
      <c r="DD13" s="427"/>
      <c r="DE13" s="427"/>
      <c r="DF13" s="427"/>
      <c r="DG13" s="427"/>
      <c r="DH13" s="427"/>
      <c r="DI13" s="428"/>
      <c r="DJ13" s="184"/>
      <c r="DK13" s="184"/>
      <c r="DL13" s="184"/>
      <c r="DM13" s="184"/>
      <c r="DN13" s="184"/>
      <c r="DO13" s="184"/>
    </row>
    <row r="14" spans="1:119" ht="18.75" customHeight="1" thickBot="1" x14ac:dyDescent="0.25">
      <c r="A14" s="185"/>
      <c r="B14" s="492"/>
      <c r="C14" s="493"/>
      <c r="D14" s="493"/>
      <c r="E14" s="493"/>
      <c r="F14" s="493"/>
      <c r="G14" s="493"/>
      <c r="H14" s="493"/>
      <c r="I14" s="493"/>
      <c r="J14" s="493"/>
      <c r="K14" s="494"/>
      <c r="L14" s="510" t="s">
        <v>143</v>
      </c>
      <c r="M14" s="511"/>
      <c r="N14" s="511"/>
      <c r="O14" s="511"/>
      <c r="P14" s="511"/>
      <c r="Q14" s="512"/>
      <c r="R14" s="513">
        <v>17402</v>
      </c>
      <c r="S14" s="514"/>
      <c r="T14" s="514"/>
      <c r="U14" s="514"/>
      <c r="V14" s="515"/>
      <c r="W14" s="419"/>
      <c r="X14" s="420"/>
      <c r="Y14" s="420"/>
      <c r="Z14" s="420"/>
      <c r="AA14" s="420"/>
      <c r="AB14" s="409"/>
      <c r="AC14" s="516">
        <v>19.100000000000001</v>
      </c>
      <c r="AD14" s="517"/>
      <c r="AE14" s="517"/>
      <c r="AF14" s="517"/>
      <c r="AG14" s="518"/>
      <c r="AH14" s="516">
        <v>19.3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6.9</v>
      </c>
      <c r="CU14" s="528"/>
      <c r="CV14" s="528"/>
      <c r="CW14" s="528"/>
      <c r="CX14" s="528"/>
      <c r="CY14" s="528"/>
      <c r="CZ14" s="528"/>
      <c r="DA14" s="529"/>
      <c r="DB14" s="527">
        <v>18.100000000000001</v>
      </c>
      <c r="DC14" s="528"/>
      <c r="DD14" s="528"/>
      <c r="DE14" s="528"/>
      <c r="DF14" s="528"/>
      <c r="DG14" s="528"/>
      <c r="DH14" s="528"/>
      <c r="DI14" s="529"/>
      <c r="DJ14" s="184"/>
      <c r="DK14" s="184"/>
      <c r="DL14" s="184"/>
      <c r="DM14" s="184"/>
      <c r="DN14" s="184"/>
      <c r="DO14" s="184"/>
    </row>
    <row r="15" spans="1:119" ht="18.75" customHeight="1" x14ac:dyDescent="0.2">
      <c r="A15" s="185"/>
      <c r="B15" s="492"/>
      <c r="C15" s="493"/>
      <c r="D15" s="493"/>
      <c r="E15" s="493"/>
      <c r="F15" s="493"/>
      <c r="G15" s="493"/>
      <c r="H15" s="493"/>
      <c r="I15" s="493"/>
      <c r="J15" s="493"/>
      <c r="K15" s="494"/>
      <c r="L15" s="195"/>
      <c r="M15" s="520" t="s">
        <v>138</v>
      </c>
      <c r="N15" s="521"/>
      <c r="O15" s="521"/>
      <c r="P15" s="521"/>
      <c r="Q15" s="522"/>
      <c r="R15" s="513">
        <v>17263</v>
      </c>
      <c r="S15" s="514"/>
      <c r="T15" s="514"/>
      <c r="U15" s="514"/>
      <c r="V15" s="515"/>
      <c r="W15" s="445" t="s">
        <v>145</v>
      </c>
      <c r="X15" s="446"/>
      <c r="Y15" s="446"/>
      <c r="Z15" s="446"/>
      <c r="AA15" s="446"/>
      <c r="AB15" s="436"/>
      <c r="AC15" s="480">
        <v>1816</v>
      </c>
      <c r="AD15" s="481"/>
      <c r="AE15" s="481"/>
      <c r="AF15" s="481"/>
      <c r="AG15" s="523"/>
      <c r="AH15" s="480">
        <v>1941</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1664878</v>
      </c>
      <c r="BO15" s="393"/>
      <c r="BP15" s="393"/>
      <c r="BQ15" s="393"/>
      <c r="BR15" s="393"/>
      <c r="BS15" s="393"/>
      <c r="BT15" s="393"/>
      <c r="BU15" s="394"/>
      <c r="BV15" s="392">
        <v>1599268</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2">
      <c r="A16" s="185"/>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20</v>
      </c>
      <c r="AD16" s="517"/>
      <c r="AE16" s="517"/>
      <c r="AF16" s="517"/>
      <c r="AG16" s="518"/>
      <c r="AH16" s="516">
        <v>21.3</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3531313</v>
      </c>
      <c r="BO16" s="430"/>
      <c r="BP16" s="430"/>
      <c r="BQ16" s="430"/>
      <c r="BR16" s="430"/>
      <c r="BS16" s="430"/>
      <c r="BT16" s="430"/>
      <c r="BU16" s="431"/>
      <c r="BV16" s="429">
        <v>3382553</v>
      </c>
      <c r="BW16" s="430"/>
      <c r="BX16" s="430"/>
      <c r="BY16" s="430"/>
      <c r="BZ16" s="430"/>
      <c r="CA16" s="430"/>
      <c r="CB16" s="430"/>
      <c r="CC16" s="431"/>
      <c r="CD16" s="199"/>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4"/>
      <c r="DK16" s="184"/>
      <c r="DL16" s="184"/>
      <c r="DM16" s="184"/>
      <c r="DN16" s="184"/>
      <c r="DO16" s="184"/>
    </row>
    <row r="17" spans="1:119" ht="18.75" customHeight="1" thickBot="1" x14ac:dyDescent="0.25">
      <c r="A17" s="185"/>
      <c r="B17" s="495"/>
      <c r="C17" s="496"/>
      <c r="D17" s="496"/>
      <c r="E17" s="496"/>
      <c r="F17" s="496"/>
      <c r="G17" s="496"/>
      <c r="H17" s="496"/>
      <c r="I17" s="496"/>
      <c r="J17" s="496"/>
      <c r="K17" s="497"/>
      <c r="L17" s="200"/>
      <c r="M17" s="536" t="s">
        <v>151</v>
      </c>
      <c r="N17" s="537"/>
      <c r="O17" s="537"/>
      <c r="P17" s="537"/>
      <c r="Q17" s="538"/>
      <c r="R17" s="533" t="s">
        <v>152</v>
      </c>
      <c r="S17" s="534"/>
      <c r="T17" s="534"/>
      <c r="U17" s="534"/>
      <c r="V17" s="535"/>
      <c r="W17" s="445" t="s">
        <v>153</v>
      </c>
      <c r="X17" s="446"/>
      <c r="Y17" s="446"/>
      <c r="Z17" s="446"/>
      <c r="AA17" s="446"/>
      <c r="AB17" s="436"/>
      <c r="AC17" s="480">
        <v>5530</v>
      </c>
      <c r="AD17" s="481"/>
      <c r="AE17" s="481"/>
      <c r="AF17" s="481"/>
      <c r="AG17" s="523"/>
      <c r="AH17" s="480">
        <v>5434</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2059342</v>
      </c>
      <c r="BO17" s="430"/>
      <c r="BP17" s="430"/>
      <c r="BQ17" s="430"/>
      <c r="BR17" s="430"/>
      <c r="BS17" s="430"/>
      <c r="BT17" s="430"/>
      <c r="BU17" s="431"/>
      <c r="BV17" s="429">
        <v>2005470</v>
      </c>
      <c r="BW17" s="430"/>
      <c r="BX17" s="430"/>
      <c r="BY17" s="430"/>
      <c r="BZ17" s="430"/>
      <c r="CA17" s="430"/>
      <c r="CB17" s="430"/>
      <c r="CC17" s="431"/>
      <c r="CD17" s="199"/>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4"/>
      <c r="DK17" s="184"/>
      <c r="DL17" s="184"/>
      <c r="DM17" s="184"/>
      <c r="DN17" s="184"/>
      <c r="DO17" s="184"/>
    </row>
    <row r="18" spans="1:119" ht="18.75" customHeight="1" thickBot="1" x14ac:dyDescent="0.25">
      <c r="A18" s="185"/>
      <c r="B18" s="543" t="s">
        <v>155</v>
      </c>
      <c r="C18" s="472"/>
      <c r="D18" s="472"/>
      <c r="E18" s="544"/>
      <c r="F18" s="544"/>
      <c r="G18" s="544"/>
      <c r="H18" s="544"/>
      <c r="I18" s="544"/>
      <c r="J18" s="544"/>
      <c r="K18" s="544"/>
      <c r="L18" s="545">
        <v>61.53</v>
      </c>
      <c r="M18" s="545"/>
      <c r="N18" s="545"/>
      <c r="O18" s="545"/>
      <c r="P18" s="545"/>
      <c r="Q18" s="545"/>
      <c r="R18" s="546"/>
      <c r="S18" s="546"/>
      <c r="T18" s="546"/>
      <c r="U18" s="546"/>
      <c r="V18" s="547"/>
      <c r="W18" s="447"/>
      <c r="X18" s="448"/>
      <c r="Y18" s="448"/>
      <c r="Z18" s="448"/>
      <c r="AA18" s="448"/>
      <c r="AB18" s="439"/>
      <c r="AC18" s="548">
        <v>60.9</v>
      </c>
      <c r="AD18" s="549"/>
      <c r="AE18" s="549"/>
      <c r="AF18" s="549"/>
      <c r="AG18" s="550"/>
      <c r="AH18" s="548">
        <v>59.5</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3979564</v>
      </c>
      <c r="BO18" s="430"/>
      <c r="BP18" s="430"/>
      <c r="BQ18" s="430"/>
      <c r="BR18" s="430"/>
      <c r="BS18" s="430"/>
      <c r="BT18" s="430"/>
      <c r="BU18" s="431"/>
      <c r="BV18" s="429">
        <v>3899515</v>
      </c>
      <c r="BW18" s="430"/>
      <c r="BX18" s="430"/>
      <c r="BY18" s="430"/>
      <c r="BZ18" s="430"/>
      <c r="CA18" s="430"/>
      <c r="CB18" s="430"/>
      <c r="CC18" s="431"/>
      <c r="CD18" s="199"/>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4"/>
      <c r="DK18" s="184"/>
      <c r="DL18" s="184"/>
      <c r="DM18" s="184"/>
      <c r="DN18" s="184"/>
      <c r="DO18" s="184"/>
    </row>
    <row r="19" spans="1:119" ht="18.75" customHeight="1" thickBot="1" x14ac:dyDescent="0.25">
      <c r="A19" s="185"/>
      <c r="B19" s="543" t="s">
        <v>157</v>
      </c>
      <c r="C19" s="472"/>
      <c r="D19" s="472"/>
      <c r="E19" s="544"/>
      <c r="F19" s="544"/>
      <c r="G19" s="544"/>
      <c r="H19" s="544"/>
      <c r="I19" s="544"/>
      <c r="J19" s="544"/>
      <c r="K19" s="544"/>
      <c r="L19" s="552">
        <v>269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7303852</v>
      </c>
      <c r="BO19" s="430"/>
      <c r="BP19" s="430"/>
      <c r="BQ19" s="430"/>
      <c r="BR19" s="430"/>
      <c r="BS19" s="430"/>
      <c r="BT19" s="430"/>
      <c r="BU19" s="431"/>
      <c r="BV19" s="429">
        <v>7157687</v>
      </c>
      <c r="BW19" s="430"/>
      <c r="BX19" s="430"/>
      <c r="BY19" s="430"/>
      <c r="BZ19" s="430"/>
      <c r="CA19" s="430"/>
      <c r="CB19" s="430"/>
      <c r="CC19" s="431"/>
      <c r="CD19" s="199"/>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4"/>
      <c r="DK19" s="184"/>
      <c r="DL19" s="184"/>
      <c r="DM19" s="184"/>
      <c r="DN19" s="184"/>
      <c r="DO19" s="184"/>
    </row>
    <row r="20" spans="1:119" ht="18.75" customHeight="1" thickBot="1" x14ac:dyDescent="0.25">
      <c r="A20" s="185"/>
      <c r="B20" s="543" t="s">
        <v>159</v>
      </c>
      <c r="C20" s="472"/>
      <c r="D20" s="472"/>
      <c r="E20" s="544"/>
      <c r="F20" s="544"/>
      <c r="G20" s="544"/>
      <c r="H20" s="544"/>
      <c r="I20" s="544"/>
      <c r="J20" s="544"/>
      <c r="K20" s="544"/>
      <c r="L20" s="552">
        <v>6430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199"/>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4"/>
      <c r="DK20" s="184"/>
      <c r="DL20" s="184"/>
      <c r="DM20" s="184"/>
      <c r="DN20" s="184"/>
      <c r="DO20" s="184"/>
    </row>
    <row r="21" spans="1:119" ht="18.75" customHeight="1" x14ac:dyDescent="0.2">
      <c r="A21" s="185"/>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199"/>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4"/>
      <c r="DK21" s="184"/>
      <c r="DL21" s="184"/>
      <c r="DM21" s="184"/>
      <c r="DN21" s="184"/>
      <c r="DO21" s="184"/>
    </row>
    <row r="22" spans="1:119" ht="18.75" customHeight="1" thickBot="1" x14ac:dyDescent="0.25">
      <c r="A22" s="185"/>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199"/>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4"/>
      <c r="DK22" s="184"/>
      <c r="DL22" s="184"/>
      <c r="DM22" s="184"/>
      <c r="DN22" s="184"/>
      <c r="DO22" s="184"/>
    </row>
    <row r="23" spans="1:119" ht="18.75" customHeight="1" x14ac:dyDescent="0.2">
      <c r="A23" s="185"/>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5866114</v>
      </c>
      <c r="BO23" s="430"/>
      <c r="BP23" s="430"/>
      <c r="BQ23" s="430"/>
      <c r="BR23" s="430"/>
      <c r="BS23" s="430"/>
      <c r="BT23" s="430"/>
      <c r="BU23" s="431"/>
      <c r="BV23" s="429">
        <v>5870740</v>
      </c>
      <c r="BW23" s="430"/>
      <c r="BX23" s="430"/>
      <c r="BY23" s="430"/>
      <c r="BZ23" s="430"/>
      <c r="CA23" s="430"/>
      <c r="CB23" s="430"/>
      <c r="CC23" s="431"/>
      <c r="CD23" s="199"/>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4"/>
      <c r="DK23" s="184"/>
      <c r="DL23" s="184"/>
      <c r="DM23" s="184"/>
      <c r="DN23" s="184"/>
      <c r="DO23" s="184"/>
    </row>
    <row r="24" spans="1:119" ht="18.75" customHeight="1" thickBot="1" x14ac:dyDescent="0.25">
      <c r="A24" s="185"/>
      <c r="B24" s="569"/>
      <c r="C24" s="570"/>
      <c r="D24" s="571"/>
      <c r="E24" s="479" t="s">
        <v>168</v>
      </c>
      <c r="F24" s="459"/>
      <c r="G24" s="459"/>
      <c r="H24" s="459"/>
      <c r="I24" s="459"/>
      <c r="J24" s="459"/>
      <c r="K24" s="460"/>
      <c r="L24" s="480">
        <v>1</v>
      </c>
      <c r="M24" s="481"/>
      <c r="N24" s="481"/>
      <c r="O24" s="481"/>
      <c r="P24" s="523"/>
      <c r="Q24" s="480">
        <v>7030</v>
      </c>
      <c r="R24" s="481"/>
      <c r="S24" s="481"/>
      <c r="T24" s="481"/>
      <c r="U24" s="481"/>
      <c r="V24" s="523"/>
      <c r="W24" s="582"/>
      <c r="X24" s="570"/>
      <c r="Y24" s="571"/>
      <c r="Z24" s="479" t="s">
        <v>169</v>
      </c>
      <c r="AA24" s="459"/>
      <c r="AB24" s="459"/>
      <c r="AC24" s="459"/>
      <c r="AD24" s="459"/>
      <c r="AE24" s="459"/>
      <c r="AF24" s="459"/>
      <c r="AG24" s="460"/>
      <c r="AH24" s="480">
        <v>143</v>
      </c>
      <c r="AI24" s="481"/>
      <c r="AJ24" s="481"/>
      <c r="AK24" s="481"/>
      <c r="AL24" s="523"/>
      <c r="AM24" s="480">
        <v>423566</v>
      </c>
      <c r="AN24" s="481"/>
      <c r="AO24" s="481"/>
      <c r="AP24" s="481"/>
      <c r="AQ24" s="481"/>
      <c r="AR24" s="523"/>
      <c r="AS24" s="480">
        <v>2962</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4508185</v>
      </c>
      <c r="BO24" s="430"/>
      <c r="BP24" s="430"/>
      <c r="BQ24" s="430"/>
      <c r="BR24" s="430"/>
      <c r="BS24" s="430"/>
      <c r="BT24" s="430"/>
      <c r="BU24" s="431"/>
      <c r="BV24" s="429">
        <v>4539839</v>
      </c>
      <c r="BW24" s="430"/>
      <c r="BX24" s="430"/>
      <c r="BY24" s="430"/>
      <c r="BZ24" s="430"/>
      <c r="CA24" s="430"/>
      <c r="CB24" s="430"/>
      <c r="CC24" s="431"/>
      <c r="CD24" s="199"/>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4"/>
      <c r="DK24" s="184"/>
      <c r="DL24" s="184"/>
      <c r="DM24" s="184"/>
      <c r="DN24" s="184"/>
      <c r="DO24" s="184"/>
    </row>
    <row r="25" spans="1:119" s="184" customFormat="1" ht="18.75" customHeight="1" x14ac:dyDescent="0.2">
      <c r="A25" s="185"/>
      <c r="B25" s="569"/>
      <c r="C25" s="570"/>
      <c r="D25" s="571"/>
      <c r="E25" s="479" t="s">
        <v>171</v>
      </c>
      <c r="F25" s="459"/>
      <c r="G25" s="459"/>
      <c r="H25" s="459"/>
      <c r="I25" s="459"/>
      <c r="J25" s="459"/>
      <c r="K25" s="460"/>
      <c r="L25" s="480">
        <v>1</v>
      </c>
      <c r="M25" s="481"/>
      <c r="N25" s="481"/>
      <c r="O25" s="481"/>
      <c r="P25" s="523"/>
      <c r="Q25" s="480">
        <v>5650</v>
      </c>
      <c r="R25" s="481"/>
      <c r="S25" s="481"/>
      <c r="T25" s="481"/>
      <c r="U25" s="481"/>
      <c r="V25" s="523"/>
      <c r="W25" s="582"/>
      <c r="X25" s="570"/>
      <c r="Y25" s="571"/>
      <c r="Z25" s="479" t="s">
        <v>172</v>
      </c>
      <c r="AA25" s="459"/>
      <c r="AB25" s="459"/>
      <c r="AC25" s="459"/>
      <c r="AD25" s="459"/>
      <c r="AE25" s="459"/>
      <c r="AF25" s="459"/>
      <c r="AG25" s="460"/>
      <c r="AH25" s="480" t="s">
        <v>127</v>
      </c>
      <c r="AI25" s="481"/>
      <c r="AJ25" s="481"/>
      <c r="AK25" s="481"/>
      <c r="AL25" s="523"/>
      <c r="AM25" s="480" t="s">
        <v>137</v>
      </c>
      <c r="AN25" s="481"/>
      <c r="AO25" s="481"/>
      <c r="AP25" s="481"/>
      <c r="AQ25" s="481"/>
      <c r="AR25" s="523"/>
      <c r="AS25" s="480" t="s">
        <v>127</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690735</v>
      </c>
      <c r="BO25" s="393"/>
      <c r="BP25" s="393"/>
      <c r="BQ25" s="393"/>
      <c r="BR25" s="393"/>
      <c r="BS25" s="393"/>
      <c r="BT25" s="393"/>
      <c r="BU25" s="394"/>
      <c r="BV25" s="392">
        <v>561880</v>
      </c>
      <c r="BW25" s="393"/>
      <c r="BX25" s="393"/>
      <c r="BY25" s="393"/>
      <c r="BZ25" s="393"/>
      <c r="CA25" s="393"/>
      <c r="CB25" s="393"/>
      <c r="CC25" s="394"/>
      <c r="CD25" s="199"/>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4" customFormat="1" ht="18.75" customHeight="1" x14ac:dyDescent="0.2">
      <c r="A26" s="185"/>
      <c r="B26" s="569"/>
      <c r="C26" s="570"/>
      <c r="D26" s="571"/>
      <c r="E26" s="479" t="s">
        <v>174</v>
      </c>
      <c r="F26" s="459"/>
      <c r="G26" s="459"/>
      <c r="H26" s="459"/>
      <c r="I26" s="459"/>
      <c r="J26" s="459"/>
      <c r="K26" s="460"/>
      <c r="L26" s="480">
        <v>1</v>
      </c>
      <c r="M26" s="481"/>
      <c r="N26" s="481"/>
      <c r="O26" s="481"/>
      <c r="P26" s="523"/>
      <c r="Q26" s="480">
        <v>5350</v>
      </c>
      <c r="R26" s="481"/>
      <c r="S26" s="481"/>
      <c r="T26" s="481"/>
      <c r="U26" s="481"/>
      <c r="V26" s="523"/>
      <c r="W26" s="582"/>
      <c r="X26" s="570"/>
      <c r="Y26" s="571"/>
      <c r="Z26" s="479" t="s">
        <v>175</v>
      </c>
      <c r="AA26" s="592"/>
      <c r="AB26" s="592"/>
      <c r="AC26" s="592"/>
      <c r="AD26" s="592"/>
      <c r="AE26" s="592"/>
      <c r="AF26" s="592"/>
      <c r="AG26" s="593"/>
      <c r="AH26" s="480" t="s">
        <v>137</v>
      </c>
      <c r="AI26" s="481"/>
      <c r="AJ26" s="481"/>
      <c r="AK26" s="481"/>
      <c r="AL26" s="523"/>
      <c r="AM26" s="480" t="s">
        <v>137</v>
      </c>
      <c r="AN26" s="481"/>
      <c r="AO26" s="481"/>
      <c r="AP26" s="481"/>
      <c r="AQ26" s="481"/>
      <c r="AR26" s="523"/>
      <c r="AS26" s="480" t="s">
        <v>137</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127</v>
      </c>
      <c r="BO26" s="430"/>
      <c r="BP26" s="430"/>
      <c r="BQ26" s="430"/>
      <c r="BR26" s="430"/>
      <c r="BS26" s="430"/>
      <c r="BT26" s="430"/>
      <c r="BU26" s="431"/>
      <c r="BV26" s="429" t="s">
        <v>127</v>
      </c>
      <c r="BW26" s="430"/>
      <c r="BX26" s="430"/>
      <c r="BY26" s="430"/>
      <c r="BZ26" s="430"/>
      <c r="CA26" s="430"/>
      <c r="CB26" s="430"/>
      <c r="CC26" s="431"/>
      <c r="CD26" s="199"/>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5"/>
      <c r="B27" s="569"/>
      <c r="C27" s="570"/>
      <c r="D27" s="571"/>
      <c r="E27" s="479" t="s">
        <v>177</v>
      </c>
      <c r="F27" s="459"/>
      <c r="G27" s="459"/>
      <c r="H27" s="459"/>
      <c r="I27" s="459"/>
      <c r="J27" s="459"/>
      <c r="K27" s="460"/>
      <c r="L27" s="480">
        <v>1</v>
      </c>
      <c r="M27" s="481"/>
      <c r="N27" s="481"/>
      <c r="O27" s="481"/>
      <c r="P27" s="523"/>
      <c r="Q27" s="480">
        <v>3560</v>
      </c>
      <c r="R27" s="481"/>
      <c r="S27" s="481"/>
      <c r="T27" s="481"/>
      <c r="U27" s="481"/>
      <c r="V27" s="523"/>
      <c r="W27" s="582"/>
      <c r="X27" s="570"/>
      <c r="Y27" s="571"/>
      <c r="Z27" s="479" t="s">
        <v>178</v>
      </c>
      <c r="AA27" s="459"/>
      <c r="AB27" s="459"/>
      <c r="AC27" s="459"/>
      <c r="AD27" s="459"/>
      <c r="AE27" s="459"/>
      <c r="AF27" s="459"/>
      <c r="AG27" s="460"/>
      <c r="AH27" s="480">
        <v>3</v>
      </c>
      <c r="AI27" s="481"/>
      <c r="AJ27" s="481"/>
      <c r="AK27" s="481"/>
      <c r="AL27" s="523"/>
      <c r="AM27" s="480">
        <v>10917</v>
      </c>
      <c r="AN27" s="481"/>
      <c r="AO27" s="481"/>
      <c r="AP27" s="481"/>
      <c r="AQ27" s="481"/>
      <c r="AR27" s="523"/>
      <c r="AS27" s="480">
        <v>3639</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194223</v>
      </c>
      <c r="BO27" s="606"/>
      <c r="BP27" s="606"/>
      <c r="BQ27" s="606"/>
      <c r="BR27" s="606"/>
      <c r="BS27" s="606"/>
      <c r="BT27" s="606"/>
      <c r="BU27" s="607"/>
      <c r="BV27" s="605">
        <v>193861</v>
      </c>
      <c r="BW27" s="606"/>
      <c r="BX27" s="606"/>
      <c r="BY27" s="606"/>
      <c r="BZ27" s="606"/>
      <c r="CA27" s="606"/>
      <c r="CB27" s="606"/>
      <c r="CC27" s="607"/>
      <c r="CD27" s="201"/>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4"/>
      <c r="DK27" s="184"/>
      <c r="DL27" s="184"/>
      <c r="DM27" s="184"/>
      <c r="DN27" s="184"/>
      <c r="DO27" s="184"/>
    </row>
    <row r="28" spans="1:119" ht="18.75" customHeight="1" x14ac:dyDescent="0.2">
      <c r="A28" s="185"/>
      <c r="B28" s="569"/>
      <c r="C28" s="570"/>
      <c r="D28" s="571"/>
      <c r="E28" s="479" t="s">
        <v>180</v>
      </c>
      <c r="F28" s="459"/>
      <c r="G28" s="459"/>
      <c r="H28" s="459"/>
      <c r="I28" s="459"/>
      <c r="J28" s="459"/>
      <c r="K28" s="460"/>
      <c r="L28" s="480">
        <v>1</v>
      </c>
      <c r="M28" s="481"/>
      <c r="N28" s="481"/>
      <c r="O28" s="481"/>
      <c r="P28" s="523"/>
      <c r="Q28" s="480">
        <v>2990</v>
      </c>
      <c r="R28" s="481"/>
      <c r="S28" s="481"/>
      <c r="T28" s="481"/>
      <c r="U28" s="481"/>
      <c r="V28" s="523"/>
      <c r="W28" s="582"/>
      <c r="X28" s="570"/>
      <c r="Y28" s="571"/>
      <c r="Z28" s="479" t="s">
        <v>181</v>
      </c>
      <c r="AA28" s="459"/>
      <c r="AB28" s="459"/>
      <c r="AC28" s="459"/>
      <c r="AD28" s="459"/>
      <c r="AE28" s="459"/>
      <c r="AF28" s="459"/>
      <c r="AG28" s="460"/>
      <c r="AH28" s="480" t="s">
        <v>137</v>
      </c>
      <c r="AI28" s="481"/>
      <c r="AJ28" s="481"/>
      <c r="AK28" s="481"/>
      <c r="AL28" s="523"/>
      <c r="AM28" s="480" t="s">
        <v>127</v>
      </c>
      <c r="AN28" s="481"/>
      <c r="AO28" s="481"/>
      <c r="AP28" s="481"/>
      <c r="AQ28" s="481"/>
      <c r="AR28" s="523"/>
      <c r="AS28" s="480" t="s">
        <v>137</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631230</v>
      </c>
      <c r="BO28" s="393"/>
      <c r="BP28" s="393"/>
      <c r="BQ28" s="393"/>
      <c r="BR28" s="393"/>
      <c r="BS28" s="393"/>
      <c r="BT28" s="393"/>
      <c r="BU28" s="394"/>
      <c r="BV28" s="392">
        <v>628648</v>
      </c>
      <c r="BW28" s="393"/>
      <c r="BX28" s="393"/>
      <c r="BY28" s="393"/>
      <c r="BZ28" s="393"/>
      <c r="CA28" s="393"/>
      <c r="CB28" s="393"/>
      <c r="CC28" s="394"/>
      <c r="CD28" s="199"/>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4"/>
      <c r="DK28" s="184"/>
      <c r="DL28" s="184"/>
      <c r="DM28" s="184"/>
      <c r="DN28" s="184"/>
      <c r="DO28" s="184"/>
    </row>
    <row r="29" spans="1:119" ht="18.75" customHeight="1" x14ac:dyDescent="0.2">
      <c r="A29" s="185"/>
      <c r="B29" s="569"/>
      <c r="C29" s="570"/>
      <c r="D29" s="571"/>
      <c r="E29" s="479" t="s">
        <v>183</v>
      </c>
      <c r="F29" s="459"/>
      <c r="G29" s="459"/>
      <c r="H29" s="459"/>
      <c r="I29" s="459"/>
      <c r="J29" s="459"/>
      <c r="K29" s="460"/>
      <c r="L29" s="480">
        <v>10</v>
      </c>
      <c r="M29" s="481"/>
      <c r="N29" s="481"/>
      <c r="O29" s="481"/>
      <c r="P29" s="523"/>
      <c r="Q29" s="480">
        <v>2830</v>
      </c>
      <c r="R29" s="481"/>
      <c r="S29" s="481"/>
      <c r="T29" s="481"/>
      <c r="U29" s="481"/>
      <c r="V29" s="523"/>
      <c r="W29" s="583"/>
      <c r="X29" s="584"/>
      <c r="Y29" s="585"/>
      <c r="Z29" s="479" t="s">
        <v>184</v>
      </c>
      <c r="AA29" s="459"/>
      <c r="AB29" s="459"/>
      <c r="AC29" s="459"/>
      <c r="AD29" s="459"/>
      <c r="AE29" s="459"/>
      <c r="AF29" s="459"/>
      <c r="AG29" s="460"/>
      <c r="AH29" s="480">
        <v>146</v>
      </c>
      <c r="AI29" s="481"/>
      <c r="AJ29" s="481"/>
      <c r="AK29" s="481"/>
      <c r="AL29" s="523"/>
      <c r="AM29" s="480">
        <v>434483</v>
      </c>
      <c r="AN29" s="481"/>
      <c r="AO29" s="481"/>
      <c r="AP29" s="481"/>
      <c r="AQ29" s="481"/>
      <c r="AR29" s="523"/>
      <c r="AS29" s="480">
        <v>2976</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77832</v>
      </c>
      <c r="BO29" s="430"/>
      <c r="BP29" s="430"/>
      <c r="BQ29" s="430"/>
      <c r="BR29" s="430"/>
      <c r="BS29" s="430"/>
      <c r="BT29" s="430"/>
      <c r="BU29" s="431"/>
      <c r="BV29" s="429">
        <v>77514</v>
      </c>
      <c r="BW29" s="430"/>
      <c r="BX29" s="430"/>
      <c r="BY29" s="430"/>
      <c r="BZ29" s="430"/>
      <c r="CA29" s="430"/>
      <c r="CB29" s="430"/>
      <c r="CC29" s="431"/>
      <c r="CD29" s="201"/>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4"/>
      <c r="DK29" s="184"/>
      <c r="DL29" s="184"/>
      <c r="DM29" s="184"/>
      <c r="DN29" s="184"/>
      <c r="DO29" s="184"/>
    </row>
    <row r="30" spans="1:119" ht="18.75" customHeight="1" thickBot="1" x14ac:dyDescent="0.25">
      <c r="A30" s="185"/>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2488586</v>
      </c>
      <c r="BO30" s="606"/>
      <c r="BP30" s="606"/>
      <c r="BQ30" s="606"/>
      <c r="BR30" s="606"/>
      <c r="BS30" s="606"/>
      <c r="BT30" s="606"/>
      <c r="BU30" s="607"/>
      <c r="BV30" s="605">
        <v>1724711</v>
      </c>
      <c r="BW30" s="606"/>
      <c r="BX30" s="606"/>
      <c r="BY30" s="606"/>
      <c r="BZ30" s="606"/>
      <c r="CA30" s="606"/>
      <c r="CB30" s="606"/>
      <c r="CC30" s="607"/>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2">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2">
      <c r="A32" s="185"/>
      <c r="B32" s="211"/>
      <c r="C32" s="212" t="s">
        <v>187</v>
      </c>
      <c r="D32" s="212"/>
      <c r="E32" s="212"/>
      <c r="F32" s="209"/>
      <c r="G32" s="209"/>
      <c r="H32" s="209"/>
      <c r="I32" s="209"/>
      <c r="J32" s="209"/>
      <c r="K32" s="209"/>
      <c r="L32" s="209"/>
      <c r="M32" s="209"/>
      <c r="N32" s="209"/>
      <c r="O32" s="209"/>
      <c r="P32" s="209"/>
      <c r="Q32" s="209"/>
      <c r="R32" s="209"/>
      <c r="S32" s="209"/>
      <c r="T32" s="209"/>
      <c r="U32" s="209" t="s">
        <v>188</v>
      </c>
      <c r="V32" s="209"/>
      <c r="W32" s="209"/>
      <c r="X32" s="209"/>
      <c r="Y32" s="209"/>
      <c r="Z32" s="209"/>
      <c r="AA32" s="209"/>
      <c r="AB32" s="209"/>
      <c r="AC32" s="209"/>
      <c r="AD32" s="209"/>
      <c r="AE32" s="209"/>
      <c r="AF32" s="209"/>
      <c r="AG32" s="209"/>
      <c r="AH32" s="209"/>
      <c r="AI32" s="209"/>
      <c r="AJ32" s="209"/>
      <c r="AK32" s="209"/>
      <c r="AL32" s="209"/>
      <c r="AM32" s="213" t="s">
        <v>189</v>
      </c>
      <c r="AN32" s="209"/>
      <c r="AO32" s="209"/>
      <c r="AP32" s="209"/>
      <c r="AQ32" s="209"/>
      <c r="AR32" s="209"/>
      <c r="AS32" s="213"/>
      <c r="AT32" s="213"/>
      <c r="AU32" s="213"/>
      <c r="AV32" s="213"/>
      <c r="AW32" s="213"/>
      <c r="AX32" s="213"/>
      <c r="AY32" s="213"/>
      <c r="AZ32" s="213"/>
      <c r="BA32" s="213"/>
      <c r="BB32" s="209"/>
      <c r="BC32" s="213"/>
      <c r="BD32" s="209"/>
      <c r="BE32" s="213" t="s">
        <v>190</v>
      </c>
      <c r="BF32" s="209"/>
      <c r="BG32" s="209"/>
      <c r="BH32" s="209"/>
      <c r="BI32" s="209"/>
      <c r="BJ32" s="213"/>
      <c r="BK32" s="213"/>
      <c r="BL32" s="213"/>
      <c r="BM32" s="213"/>
      <c r="BN32" s="213"/>
      <c r="BO32" s="213"/>
      <c r="BP32" s="213"/>
      <c r="BQ32" s="213"/>
      <c r="BR32" s="209"/>
      <c r="BS32" s="209"/>
      <c r="BT32" s="209"/>
      <c r="BU32" s="209"/>
      <c r="BV32" s="209"/>
      <c r="BW32" s="209" t="s">
        <v>191</v>
      </c>
      <c r="BX32" s="209"/>
      <c r="BY32" s="209"/>
      <c r="BZ32" s="209"/>
      <c r="CA32" s="209"/>
      <c r="CB32" s="213"/>
      <c r="CC32" s="213"/>
      <c r="CD32" s="213"/>
      <c r="CE32" s="213"/>
      <c r="CF32" s="213"/>
      <c r="CG32" s="213"/>
      <c r="CH32" s="213"/>
      <c r="CI32" s="213"/>
      <c r="CJ32" s="213"/>
      <c r="CK32" s="213"/>
      <c r="CL32" s="213"/>
      <c r="CM32" s="213"/>
      <c r="CN32" s="213"/>
      <c r="CO32" s="213" t="s">
        <v>192</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2">
      <c r="A33" s="185"/>
      <c r="B33" s="211"/>
      <c r="C33" s="453" t="s">
        <v>193</v>
      </c>
      <c r="D33" s="453"/>
      <c r="E33" s="418" t="s">
        <v>194</v>
      </c>
      <c r="F33" s="418"/>
      <c r="G33" s="418"/>
      <c r="H33" s="418"/>
      <c r="I33" s="418"/>
      <c r="J33" s="418"/>
      <c r="K33" s="418"/>
      <c r="L33" s="418"/>
      <c r="M33" s="418"/>
      <c r="N33" s="418"/>
      <c r="O33" s="418"/>
      <c r="P33" s="418"/>
      <c r="Q33" s="418"/>
      <c r="R33" s="418"/>
      <c r="S33" s="418"/>
      <c r="T33" s="214"/>
      <c r="U33" s="453" t="s">
        <v>195</v>
      </c>
      <c r="V33" s="453"/>
      <c r="W33" s="418" t="s">
        <v>194</v>
      </c>
      <c r="X33" s="418"/>
      <c r="Y33" s="418"/>
      <c r="Z33" s="418"/>
      <c r="AA33" s="418"/>
      <c r="AB33" s="418"/>
      <c r="AC33" s="418"/>
      <c r="AD33" s="418"/>
      <c r="AE33" s="418"/>
      <c r="AF33" s="418"/>
      <c r="AG33" s="418"/>
      <c r="AH33" s="418"/>
      <c r="AI33" s="418"/>
      <c r="AJ33" s="418"/>
      <c r="AK33" s="418"/>
      <c r="AL33" s="214"/>
      <c r="AM33" s="453" t="s">
        <v>193</v>
      </c>
      <c r="AN33" s="453"/>
      <c r="AO33" s="418" t="s">
        <v>194</v>
      </c>
      <c r="AP33" s="418"/>
      <c r="AQ33" s="418"/>
      <c r="AR33" s="418"/>
      <c r="AS33" s="418"/>
      <c r="AT33" s="418"/>
      <c r="AU33" s="418"/>
      <c r="AV33" s="418"/>
      <c r="AW33" s="418"/>
      <c r="AX33" s="418"/>
      <c r="AY33" s="418"/>
      <c r="AZ33" s="418"/>
      <c r="BA33" s="418"/>
      <c r="BB33" s="418"/>
      <c r="BC33" s="418"/>
      <c r="BD33" s="215"/>
      <c r="BE33" s="418" t="s">
        <v>196</v>
      </c>
      <c r="BF33" s="418"/>
      <c r="BG33" s="418" t="s">
        <v>197</v>
      </c>
      <c r="BH33" s="418"/>
      <c r="BI33" s="418"/>
      <c r="BJ33" s="418"/>
      <c r="BK33" s="418"/>
      <c r="BL33" s="418"/>
      <c r="BM33" s="418"/>
      <c r="BN33" s="418"/>
      <c r="BO33" s="418"/>
      <c r="BP33" s="418"/>
      <c r="BQ33" s="418"/>
      <c r="BR33" s="418"/>
      <c r="BS33" s="418"/>
      <c r="BT33" s="418"/>
      <c r="BU33" s="418"/>
      <c r="BV33" s="215"/>
      <c r="BW33" s="453" t="s">
        <v>196</v>
      </c>
      <c r="BX33" s="453"/>
      <c r="BY33" s="418" t="s">
        <v>198</v>
      </c>
      <c r="BZ33" s="418"/>
      <c r="CA33" s="418"/>
      <c r="CB33" s="418"/>
      <c r="CC33" s="418"/>
      <c r="CD33" s="418"/>
      <c r="CE33" s="418"/>
      <c r="CF33" s="418"/>
      <c r="CG33" s="418"/>
      <c r="CH33" s="418"/>
      <c r="CI33" s="418"/>
      <c r="CJ33" s="418"/>
      <c r="CK33" s="418"/>
      <c r="CL33" s="418"/>
      <c r="CM33" s="418"/>
      <c r="CN33" s="214"/>
      <c r="CO33" s="453" t="s">
        <v>199</v>
      </c>
      <c r="CP33" s="453"/>
      <c r="CQ33" s="418" t="s">
        <v>200</v>
      </c>
      <c r="CR33" s="418"/>
      <c r="CS33" s="418"/>
      <c r="CT33" s="418"/>
      <c r="CU33" s="418"/>
      <c r="CV33" s="418"/>
      <c r="CW33" s="418"/>
      <c r="CX33" s="418"/>
      <c r="CY33" s="418"/>
      <c r="CZ33" s="418"/>
      <c r="DA33" s="418"/>
      <c r="DB33" s="418"/>
      <c r="DC33" s="418"/>
      <c r="DD33" s="418"/>
      <c r="DE33" s="418"/>
      <c r="DF33" s="214"/>
      <c r="DG33" s="617" t="s">
        <v>201</v>
      </c>
      <c r="DH33" s="617"/>
      <c r="DI33" s="216"/>
      <c r="DJ33" s="184"/>
      <c r="DK33" s="184"/>
      <c r="DL33" s="184"/>
      <c r="DM33" s="184"/>
      <c r="DN33" s="184"/>
      <c r="DO33" s="184"/>
    </row>
    <row r="34" spans="1:119" ht="32.25" customHeight="1" x14ac:dyDescent="0.2">
      <c r="A34" s="185"/>
      <c r="B34" s="211"/>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2"/>
      <c r="U34" s="618">
        <f>IF(W34="","",MAX(C34:D43)+1)</f>
        <v>4</v>
      </c>
      <c r="V34" s="618"/>
      <c r="W34" s="619" t="str">
        <f>IF('各会計、関係団体の財政状況及び健全化判断比率'!B28="","",'各会計、関係団体の財政状況及び健全化判断比率'!B28)</f>
        <v>新富町国民健康保険特別会計</v>
      </c>
      <c r="X34" s="619"/>
      <c r="Y34" s="619"/>
      <c r="Z34" s="619"/>
      <c r="AA34" s="619"/>
      <c r="AB34" s="619"/>
      <c r="AC34" s="619"/>
      <c r="AD34" s="619"/>
      <c r="AE34" s="619"/>
      <c r="AF34" s="619"/>
      <c r="AG34" s="619"/>
      <c r="AH34" s="619"/>
      <c r="AI34" s="619"/>
      <c r="AJ34" s="619"/>
      <c r="AK34" s="619"/>
      <c r="AL34" s="212"/>
      <c r="AM34" s="618">
        <f>IF(AO34="","",MAX(C34:D43,U34:V43)+1)</f>
        <v>8</v>
      </c>
      <c r="AN34" s="618"/>
      <c r="AO34" s="619" t="str">
        <f>IF('各会計、関係団体の財政状況及び健全化判断比率'!B32="","",'各会計、関係団体の財政状況及び健全化判断比率'!B32)</f>
        <v>新富町水道事業</v>
      </c>
      <c r="AP34" s="619"/>
      <c r="AQ34" s="619"/>
      <c r="AR34" s="619"/>
      <c r="AS34" s="619"/>
      <c r="AT34" s="619"/>
      <c r="AU34" s="619"/>
      <c r="AV34" s="619"/>
      <c r="AW34" s="619"/>
      <c r="AX34" s="619"/>
      <c r="AY34" s="619"/>
      <c r="AZ34" s="619"/>
      <c r="BA34" s="619"/>
      <c r="BB34" s="619"/>
      <c r="BC34" s="619"/>
      <c r="BD34" s="212"/>
      <c r="BE34" s="618" t="str">
        <f>IF(BG34="","",MAX(C34:D43,U34:V43,AM34:AN43)+1)</f>
        <v/>
      </c>
      <c r="BF34" s="618"/>
      <c r="BG34" s="619"/>
      <c r="BH34" s="619"/>
      <c r="BI34" s="619"/>
      <c r="BJ34" s="619"/>
      <c r="BK34" s="619"/>
      <c r="BL34" s="619"/>
      <c r="BM34" s="619"/>
      <c r="BN34" s="619"/>
      <c r="BO34" s="619"/>
      <c r="BP34" s="619"/>
      <c r="BQ34" s="619"/>
      <c r="BR34" s="619"/>
      <c r="BS34" s="619"/>
      <c r="BT34" s="619"/>
      <c r="BU34" s="619"/>
      <c r="BV34" s="212"/>
      <c r="BW34" s="618">
        <f>IF(BY34="","",MAX(C34:D43,U34:V43,AM34:AN43,BE34:BF43)+1)</f>
        <v>9</v>
      </c>
      <c r="BX34" s="618"/>
      <c r="BY34" s="619" t="str">
        <f>IF('各会計、関係団体の財政状況及び健全化判断比率'!B68="","",'各会計、関係団体の財政状況及び健全化判断比率'!B68)</f>
        <v>宮崎県東児湯消防組合</v>
      </c>
      <c r="BZ34" s="619"/>
      <c r="CA34" s="619"/>
      <c r="CB34" s="619"/>
      <c r="CC34" s="619"/>
      <c r="CD34" s="619"/>
      <c r="CE34" s="619"/>
      <c r="CF34" s="619"/>
      <c r="CG34" s="619"/>
      <c r="CH34" s="619"/>
      <c r="CI34" s="619"/>
      <c r="CJ34" s="619"/>
      <c r="CK34" s="619"/>
      <c r="CL34" s="619"/>
      <c r="CM34" s="619"/>
      <c r="CN34" s="212"/>
      <c r="CO34" s="618">
        <f>IF(CQ34="","",MAX(C34:D43,U34:V43,AM34:AN43,BE34:BF43,BW34:BX43)+1)</f>
        <v>17</v>
      </c>
      <c r="CP34" s="618"/>
      <c r="CQ34" s="619" t="str">
        <f>IF('各会計、関係団体の財政状況及び健全化判断比率'!BS7="","",'各会計、関係団体の財政状況及び健全化判断比率'!BS7)</f>
        <v>こゆ地域づくり推進機構</v>
      </c>
      <c r="CR34" s="619"/>
      <c r="CS34" s="619"/>
      <c r="CT34" s="619"/>
      <c r="CU34" s="619"/>
      <c r="CV34" s="619"/>
      <c r="CW34" s="619"/>
      <c r="CX34" s="619"/>
      <c r="CY34" s="619"/>
      <c r="CZ34" s="619"/>
      <c r="DA34" s="619"/>
      <c r="DB34" s="619"/>
      <c r="DC34" s="619"/>
      <c r="DD34" s="619"/>
      <c r="DE34" s="619"/>
      <c r="DF34" s="209"/>
      <c r="DG34" s="620" t="str">
        <f>IF('各会計、関係団体の財政状況及び健全化判断比率'!BR7="","",'各会計、関係団体の財政状況及び健全化判断比率'!BR7)</f>
        <v/>
      </c>
      <c r="DH34" s="620"/>
      <c r="DI34" s="216"/>
      <c r="DJ34" s="184"/>
      <c r="DK34" s="184"/>
      <c r="DL34" s="184"/>
      <c r="DM34" s="184"/>
      <c r="DN34" s="184"/>
      <c r="DO34" s="184"/>
    </row>
    <row r="35" spans="1:119" ht="32.25" customHeight="1" x14ac:dyDescent="0.2">
      <c r="A35" s="185"/>
      <c r="B35" s="211"/>
      <c r="C35" s="618">
        <f>IF(E35="","",C34+1)</f>
        <v>2</v>
      </c>
      <c r="D35" s="618"/>
      <c r="E35" s="619" t="str">
        <f>IF('各会計、関係団体の財政状況及び健全化判断比率'!B8="","",'各会計、関係団体の財政状況及び健全化判断比率'!B8)</f>
        <v>西都児湯情報公開・個人情報保護審査会会計</v>
      </c>
      <c r="F35" s="619"/>
      <c r="G35" s="619"/>
      <c r="H35" s="619"/>
      <c r="I35" s="619"/>
      <c r="J35" s="619"/>
      <c r="K35" s="619"/>
      <c r="L35" s="619"/>
      <c r="M35" s="619"/>
      <c r="N35" s="619"/>
      <c r="O35" s="619"/>
      <c r="P35" s="619"/>
      <c r="Q35" s="619"/>
      <c r="R35" s="619"/>
      <c r="S35" s="619"/>
      <c r="T35" s="212"/>
      <c r="U35" s="618">
        <f>IF(W35="","",U34+1)</f>
        <v>5</v>
      </c>
      <c r="V35" s="618"/>
      <c r="W35" s="619" t="str">
        <f>IF('各会計、関係団体の財政状況及び健全化判断比率'!B29="","",'各会計、関係団体の財政状況及び健全化判断比率'!B29)</f>
        <v>新富町介護保険特別会計（保険事業勘定）</v>
      </c>
      <c r="X35" s="619"/>
      <c r="Y35" s="619"/>
      <c r="Z35" s="619"/>
      <c r="AA35" s="619"/>
      <c r="AB35" s="619"/>
      <c r="AC35" s="619"/>
      <c r="AD35" s="619"/>
      <c r="AE35" s="619"/>
      <c r="AF35" s="619"/>
      <c r="AG35" s="619"/>
      <c r="AH35" s="619"/>
      <c r="AI35" s="619"/>
      <c r="AJ35" s="619"/>
      <c r="AK35" s="619"/>
      <c r="AL35" s="212"/>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2"/>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2"/>
      <c r="BW35" s="618">
        <f t="shared" ref="BW35:BW43" si="2">IF(BY35="","",BW34+1)</f>
        <v>10</v>
      </c>
      <c r="BX35" s="618"/>
      <c r="BY35" s="619" t="str">
        <f>IF('各会計、関係団体の財政状況及び健全化判断比率'!B69="","",'各会計、関係団体の財政状況及び健全化判断比率'!B69)</f>
        <v>西都児湯環境整備事務組合</v>
      </c>
      <c r="BZ35" s="619"/>
      <c r="CA35" s="619"/>
      <c r="CB35" s="619"/>
      <c r="CC35" s="619"/>
      <c r="CD35" s="619"/>
      <c r="CE35" s="619"/>
      <c r="CF35" s="619"/>
      <c r="CG35" s="619"/>
      <c r="CH35" s="619"/>
      <c r="CI35" s="619"/>
      <c r="CJ35" s="619"/>
      <c r="CK35" s="619"/>
      <c r="CL35" s="619"/>
      <c r="CM35" s="619"/>
      <c r="CN35" s="212"/>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09"/>
      <c r="DG35" s="620" t="str">
        <f>IF('各会計、関係団体の財政状況及び健全化判断比率'!BR8="","",'各会計、関係団体の財政状況及び健全化判断比率'!BR8)</f>
        <v/>
      </c>
      <c r="DH35" s="620"/>
      <c r="DI35" s="216"/>
      <c r="DJ35" s="184"/>
      <c r="DK35" s="184"/>
      <c r="DL35" s="184"/>
      <c r="DM35" s="184"/>
      <c r="DN35" s="184"/>
      <c r="DO35" s="184"/>
    </row>
    <row r="36" spans="1:119" ht="32.25" customHeight="1" x14ac:dyDescent="0.2">
      <c r="A36" s="185"/>
      <c r="B36" s="211"/>
      <c r="C36" s="618">
        <f>IF(E36="","",C35+1)</f>
        <v>3</v>
      </c>
      <c r="D36" s="618"/>
      <c r="E36" s="619" t="str">
        <f>IF('各会計、関係団体の財政状況及び健全化判断比率'!B9="","",'各会計、関係団体の財政状況及び健全化判断比率'!B9)</f>
        <v>土地取得特別会計</v>
      </c>
      <c r="F36" s="619"/>
      <c r="G36" s="619"/>
      <c r="H36" s="619"/>
      <c r="I36" s="619"/>
      <c r="J36" s="619"/>
      <c r="K36" s="619"/>
      <c r="L36" s="619"/>
      <c r="M36" s="619"/>
      <c r="N36" s="619"/>
      <c r="O36" s="619"/>
      <c r="P36" s="619"/>
      <c r="Q36" s="619"/>
      <c r="R36" s="619"/>
      <c r="S36" s="619"/>
      <c r="T36" s="212"/>
      <c r="U36" s="618">
        <f t="shared" ref="U36:U43" si="4">IF(W36="","",U35+1)</f>
        <v>6</v>
      </c>
      <c r="V36" s="618"/>
      <c r="W36" s="619" t="str">
        <f>IF('各会計、関係団体の財政状況及び健全化判断比率'!B30="","",'各会計、関係団体の財政状況及び健全化判断比率'!B30)</f>
        <v>新富町後期高齢者医療特別会計</v>
      </c>
      <c r="X36" s="619"/>
      <c r="Y36" s="619"/>
      <c r="Z36" s="619"/>
      <c r="AA36" s="619"/>
      <c r="AB36" s="619"/>
      <c r="AC36" s="619"/>
      <c r="AD36" s="619"/>
      <c r="AE36" s="619"/>
      <c r="AF36" s="619"/>
      <c r="AG36" s="619"/>
      <c r="AH36" s="619"/>
      <c r="AI36" s="619"/>
      <c r="AJ36" s="619"/>
      <c r="AK36" s="619"/>
      <c r="AL36" s="212"/>
      <c r="AM36" s="618" t="str">
        <f t="shared" si="0"/>
        <v/>
      </c>
      <c r="AN36" s="618"/>
      <c r="AO36" s="619"/>
      <c r="AP36" s="619"/>
      <c r="AQ36" s="619"/>
      <c r="AR36" s="619"/>
      <c r="AS36" s="619"/>
      <c r="AT36" s="619"/>
      <c r="AU36" s="619"/>
      <c r="AV36" s="619"/>
      <c r="AW36" s="619"/>
      <c r="AX36" s="619"/>
      <c r="AY36" s="619"/>
      <c r="AZ36" s="619"/>
      <c r="BA36" s="619"/>
      <c r="BB36" s="619"/>
      <c r="BC36" s="619"/>
      <c r="BD36" s="212"/>
      <c r="BE36" s="618" t="str">
        <f t="shared" si="1"/>
        <v/>
      </c>
      <c r="BF36" s="618"/>
      <c r="BG36" s="619"/>
      <c r="BH36" s="619"/>
      <c r="BI36" s="619"/>
      <c r="BJ36" s="619"/>
      <c r="BK36" s="619"/>
      <c r="BL36" s="619"/>
      <c r="BM36" s="619"/>
      <c r="BN36" s="619"/>
      <c r="BO36" s="619"/>
      <c r="BP36" s="619"/>
      <c r="BQ36" s="619"/>
      <c r="BR36" s="619"/>
      <c r="BS36" s="619"/>
      <c r="BT36" s="619"/>
      <c r="BU36" s="619"/>
      <c r="BV36" s="212"/>
      <c r="BW36" s="618">
        <f t="shared" si="2"/>
        <v>11</v>
      </c>
      <c r="BX36" s="618"/>
      <c r="BY36" s="619" t="str">
        <f>IF('各会計、関係団体の財政状況及び健全化判断比率'!B70="","",'各会計、関係団体の財政状況及び健全化判断比率'!B70)</f>
        <v>宮崎県後期高齢者医療広域連合（一般会計）</v>
      </c>
      <c r="BZ36" s="619"/>
      <c r="CA36" s="619"/>
      <c r="CB36" s="619"/>
      <c r="CC36" s="619"/>
      <c r="CD36" s="619"/>
      <c r="CE36" s="619"/>
      <c r="CF36" s="619"/>
      <c r="CG36" s="619"/>
      <c r="CH36" s="619"/>
      <c r="CI36" s="619"/>
      <c r="CJ36" s="619"/>
      <c r="CK36" s="619"/>
      <c r="CL36" s="619"/>
      <c r="CM36" s="619"/>
      <c r="CN36" s="212"/>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09"/>
      <c r="DG36" s="620" t="str">
        <f>IF('各会計、関係団体の財政状況及び健全化判断比率'!BR9="","",'各会計、関係団体の財政状況及び健全化判断比率'!BR9)</f>
        <v/>
      </c>
      <c r="DH36" s="620"/>
      <c r="DI36" s="216"/>
      <c r="DJ36" s="184"/>
      <c r="DK36" s="184"/>
      <c r="DL36" s="184"/>
      <c r="DM36" s="184"/>
      <c r="DN36" s="184"/>
      <c r="DO36" s="184"/>
    </row>
    <row r="37" spans="1:119" ht="32.25" customHeight="1" x14ac:dyDescent="0.2">
      <c r="A37" s="185"/>
      <c r="B37" s="211"/>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2"/>
      <c r="U37" s="618">
        <f t="shared" si="4"/>
        <v>7</v>
      </c>
      <c r="V37" s="618"/>
      <c r="W37" s="619" t="str">
        <f>IF('各会計、関係団体の財政状況及び健全化判断比率'!B31="","",'各会計、関係団体の財政状況及び健全化判断比率'!B31)</f>
        <v>新富町介護保険特別会計（介護サービス事業勘定）</v>
      </c>
      <c r="X37" s="619"/>
      <c r="Y37" s="619"/>
      <c r="Z37" s="619"/>
      <c r="AA37" s="619"/>
      <c r="AB37" s="619"/>
      <c r="AC37" s="619"/>
      <c r="AD37" s="619"/>
      <c r="AE37" s="619"/>
      <c r="AF37" s="619"/>
      <c r="AG37" s="619"/>
      <c r="AH37" s="619"/>
      <c r="AI37" s="619"/>
      <c r="AJ37" s="619"/>
      <c r="AK37" s="619"/>
      <c r="AL37" s="212"/>
      <c r="AM37" s="618" t="str">
        <f t="shared" si="0"/>
        <v/>
      </c>
      <c r="AN37" s="618"/>
      <c r="AO37" s="619"/>
      <c r="AP37" s="619"/>
      <c r="AQ37" s="619"/>
      <c r="AR37" s="619"/>
      <c r="AS37" s="619"/>
      <c r="AT37" s="619"/>
      <c r="AU37" s="619"/>
      <c r="AV37" s="619"/>
      <c r="AW37" s="619"/>
      <c r="AX37" s="619"/>
      <c r="AY37" s="619"/>
      <c r="AZ37" s="619"/>
      <c r="BA37" s="619"/>
      <c r="BB37" s="619"/>
      <c r="BC37" s="619"/>
      <c r="BD37" s="212"/>
      <c r="BE37" s="618" t="str">
        <f t="shared" si="1"/>
        <v/>
      </c>
      <c r="BF37" s="618"/>
      <c r="BG37" s="619"/>
      <c r="BH37" s="619"/>
      <c r="BI37" s="619"/>
      <c r="BJ37" s="619"/>
      <c r="BK37" s="619"/>
      <c r="BL37" s="619"/>
      <c r="BM37" s="619"/>
      <c r="BN37" s="619"/>
      <c r="BO37" s="619"/>
      <c r="BP37" s="619"/>
      <c r="BQ37" s="619"/>
      <c r="BR37" s="619"/>
      <c r="BS37" s="619"/>
      <c r="BT37" s="619"/>
      <c r="BU37" s="619"/>
      <c r="BV37" s="212"/>
      <c r="BW37" s="618">
        <f t="shared" si="2"/>
        <v>12</v>
      </c>
      <c r="BX37" s="618"/>
      <c r="BY37" s="619" t="str">
        <f>IF('各会計、関係団体の財政状況及び健全化判断比率'!B71="","",'各会計、関係団体の財政状況及び健全化判断比率'!B71)</f>
        <v>宮崎県後期高齢者医療広域連合（後期高齢者医療特別会計）</v>
      </c>
      <c r="BZ37" s="619"/>
      <c r="CA37" s="619"/>
      <c r="CB37" s="619"/>
      <c r="CC37" s="619"/>
      <c r="CD37" s="619"/>
      <c r="CE37" s="619"/>
      <c r="CF37" s="619"/>
      <c r="CG37" s="619"/>
      <c r="CH37" s="619"/>
      <c r="CI37" s="619"/>
      <c r="CJ37" s="619"/>
      <c r="CK37" s="619"/>
      <c r="CL37" s="619"/>
      <c r="CM37" s="619"/>
      <c r="CN37" s="212"/>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09"/>
      <c r="DG37" s="620" t="str">
        <f>IF('各会計、関係団体の財政状況及び健全化判断比率'!BR10="","",'各会計、関係団体の財政状況及び健全化判断比率'!BR10)</f>
        <v/>
      </c>
      <c r="DH37" s="620"/>
      <c r="DI37" s="216"/>
      <c r="DJ37" s="184"/>
      <c r="DK37" s="184"/>
      <c r="DL37" s="184"/>
      <c r="DM37" s="184"/>
      <c r="DN37" s="184"/>
      <c r="DO37" s="184"/>
    </row>
    <row r="38" spans="1:119" ht="32.25" customHeight="1" x14ac:dyDescent="0.2">
      <c r="A38" s="185"/>
      <c r="B38" s="211"/>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2"/>
      <c r="U38" s="618" t="str">
        <f t="shared" si="4"/>
        <v/>
      </c>
      <c r="V38" s="618"/>
      <c r="W38" s="619"/>
      <c r="X38" s="619"/>
      <c r="Y38" s="619"/>
      <c r="Z38" s="619"/>
      <c r="AA38" s="619"/>
      <c r="AB38" s="619"/>
      <c r="AC38" s="619"/>
      <c r="AD38" s="619"/>
      <c r="AE38" s="619"/>
      <c r="AF38" s="619"/>
      <c r="AG38" s="619"/>
      <c r="AH38" s="619"/>
      <c r="AI38" s="619"/>
      <c r="AJ38" s="619"/>
      <c r="AK38" s="619"/>
      <c r="AL38" s="212"/>
      <c r="AM38" s="618" t="str">
        <f t="shared" si="0"/>
        <v/>
      </c>
      <c r="AN38" s="618"/>
      <c r="AO38" s="619"/>
      <c r="AP38" s="619"/>
      <c r="AQ38" s="619"/>
      <c r="AR38" s="619"/>
      <c r="AS38" s="619"/>
      <c r="AT38" s="619"/>
      <c r="AU38" s="619"/>
      <c r="AV38" s="619"/>
      <c r="AW38" s="619"/>
      <c r="AX38" s="619"/>
      <c r="AY38" s="619"/>
      <c r="AZ38" s="619"/>
      <c r="BA38" s="619"/>
      <c r="BB38" s="619"/>
      <c r="BC38" s="619"/>
      <c r="BD38" s="212"/>
      <c r="BE38" s="618" t="str">
        <f t="shared" si="1"/>
        <v/>
      </c>
      <c r="BF38" s="618"/>
      <c r="BG38" s="619"/>
      <c r="BH38" s="619"/>
      <c r="BI38" s="619"/>
      <c r="BJ38" s="619"/>
      <c r="BK38" s="619"/>
      <c r="BL38" s="619"/>
      <c r="BM38" s="619"/>
      <c r="BN38" s="619"/>
      <c r="BO38" s="619"/>
      <c r="BP38" s="619"/>
      <c r="BQ38" s="619"/>
      <c r="BR38" s="619"/>
      <c r="BS38" s="619"/>
      <c r="BT38" s="619"/>
      <c r="BU38" s="619"/>
      <c r="BV38" s="212"/>
      <c r="BW38" s="618">
        <f t="shared" si="2"/>
        <v>13</v>
      </c>
      <c r="BX38" s="618"/>
      <c r="BY38" s="619" t="str">
        <f>IF('各会計、関係団体の財政状況及び健全化判断比率'!B72="","",'各会計、関係団体の財政状況及び健全化判断比率'!B72)</f>
        <v>宮崎県市町村総合事務組合（一般会計）</v>
      </c>
      <c r="BZ38" s="619"/>
      <c r="CA38" s="619"/>
      <c r="CB38" s="619"/>
      <c r="CC38" s="619"/>
      <c r="CD38" s="619"/>
      <c r="CE38" s="619"/>
      <c r="CF38" s="619"/>
      <c r="CG38" s="619"/>
      <c r="CH38" s="619"/>
      <c r="CI38" s="619"/>
      <c r="CJ38" s="619"/>
      <c r="CK38" s="619"/>
      <c r="CL38" s="619"/>
      <c r="CM38" s="619"/>
      <c r="CN38" s="212"/>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09"/>
      <c r="DG38" s="620" t="str">
        <f>IF('各会計、関係団体の財政状況及び健全化判断比率'!BR11="","",'各会計、関係団体の財政状況及び健全化判断比率'!BR11)</f>
        <v/>
      </c>
      <c r="DH38" s="620"/>
      <c r="DI38" s="216"/>
      <c r="DJ38" s="184"/>
      <c r="DK38" s="184"/>
      <c r="DL38" s="184"/>
      <c r="DM38" s="184"/>
      <c r="DN38" s="184"/>
      <c r="DO38" s="184"/>
    </row>
    <row r="39" spans="1:119" ht="32.25" customHeight="1" x14ac:dyDescent="0.2">
      <c r="A39" s="185"/>
      <c r="B39" s="211"/>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2"/>
      <c r="U39" s="618" t="str">
        <f t="shared" si="4"/>
        <v/>
      </c>
      <c r="V39" s="618"/>
      <c r="W39" s="619"/>
      <c r="X39" s="619"/>
      <c r="Y39" s="619"/>
      <c r="Z39" s="619"/>
      <c r="AA39" s="619"/>
      <c r="AB39" s="619"/>
      <c r="AC39" s="619"/>
      <c r="AD39" s="619"/>
      <c r="AE39" s="619"/>
      <c r="AF39" s="619"/>
      <c r="AG39" s="619"/>
      <c r="AH39" s="619"/>
      <c r="AI39" s="619"/>
      <c r="AJ39" s="619"/>
      <c r="AK39" s="619"/>
      <c r="AL39" s="212"/>
      <c r="AM39" s="618" t="str">
        <f t="shared" si="0"/>
        <v/>
      </c>
      <c r="AN39" s="618"/>
      <c r="AO39" s="619"/>
      <c r="AP39" s="619"/>
      <c r="AQ39" s="619"/>
      <c r="AR39" s="619"/>
      <c r="AS39" s="619"/>
      <c r="AT39" s="619"/>
      <c r="AU39" s="619"/>
      <c r="AV39" s="619"/>
      <c r="AW39" s="619"/>
      <c r="AX39" s="619"/>
      <c r="AY39" s="619"/>
      <c r="AZ39" s="619"/>
      <c r="BA39" s="619"/>
      <c r="BB39" s="619"/>
      <c r="BC39" s="619"/>
      <c r="BD39" s="212"/>
      <c r="BE39" s="618" t="str">
        <f t="shared" si="1"/>
        <v/>
      </c>
      <c r="BF39" s="618"/>
      <c r="BG39" s="619"/>
      <c r="BH39" s="619"/>
      <c r="BI39" s="619"/>
      <c r="BJ39" s="619"/>
      <c r="BK39" s="619"/>
      <c r="BL39" s="619"/>
      <c r="BM39" s="619"/>
      <c r="BN39" s="619"/>
      <c r="BO39" s="619"/>
      <c r="BP39" s="619"/>
      <c r="BQ39" s="619"/>
      <c r="BR39" s="619"/>
      <c r="BS39" s="619"/>
      <c r="BT39" s="619"/>
      <c r="BU39" s="619"/>
      <c r="BV39" s="212"/>
      <c r="BW39" s="618">
        <f t="shared" si="2"/>
        <v>14</v>
      </c>
      <c r="BX39" s="618"/>
      <c r="BY39" s="619" t="str">
        <f>IF('各会計、関係団体の財政状況及び健全化判断比率'!B73="","",'各会計、関係団体の財政状況及び健全化判断比率'!B73)</f>
        <v>宮崎県市町村総合事務組合（市町村交通災害共済事業特別会計）</v>
      </c>
      <c r="BZ39" s="619"/>
      <c r="CA39" s="619"/>
      <c r="CB39" s="619"/>
      <c r="CC39" s="619"/>
      <c r="CD39" s="619"/>
      <c r="CE39" s="619"/>
      <c r="CF39" s="619"/>
      <c r="CG39" s="619"/>
      <c r="CH39" s="619"/>
      <c r="CI39" s="619"/>
      <c r="CJ39" s="619"/>
      <c r="CK39" s="619"/>
      <c r="CL39" s="619"/>
      <c r="CM39" s="619"/>
      <c r="CN39" s="212"/>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09"/>
      <c r="DG39" s="620" t="str">
        <f>IF('各会計、関係団体の財政状況及び健全化判断比率'!BR12="","",'各会計、関係団体の財政状況及び健全化判断比率'!BR12)</f>
        <v/>
      </c>
      <c r="DH39" s="620"/>
      <c r="DI39" s="216"/>
      <c r="DJ39" s="184"/>
      <c r="DK39" s="184"/>
      <c r="DL39" s="184"/>
      <c r="DM39" s="184"/>
      <c r="DN39" s="184"/>
      <c r="DO39" s="184"/>
    </row>
    <row r="40" spans="1:119" ht="32.25" customHeight="1" x14ac:dyDescent="0.2">
      <c r="A40" s="185"/>
      <c r="B40" s="211"/>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2"/>
      <c r="U40" s="618" t="str">
        <f t="shared" si="4"/>
        <v/>
      </c>
      <c r="V40" s="618"/>
      <c r="W40" s="619"/>
      <c r="X40" s="619"/>
      <c r="Y40" s="619"/>
      <c r="Z40" s="619"/>
      <c r="AA40" s="619"/>
      <c r="AB40" s="619"/>
      <c r="AC40" s="619"/>
      <c r="AD40" s="619"/>
      <c r="AE40" s="619"/>
      <c r="AF40" s="619"/>
      <c r="AG40" s="619"/>
      <c r="AH40" s="619"/>
      <c r="AI40" s="619"/>
      <c r="AJ40" s="619"/>
      <c r="AK40" s="619"/>
      <c r="AL40" s="212"/>
      <c r="AM40" s="618" t="str">
        <f t="shared" si="0"/>
        <v/>
      </c>
      <c r="AN40" s="618"/>
      <c r="AO40" s="619"/>
      <c r="AP40" s="619"/>
      <c r="AQ40" s="619"/>
      <c r="AR40" s="619"/>
      <c r="AS40" s="619"/>
      <c r="AT40" s="619"/>
      <c r="AU40" s="619"/>
      <c r="AV40" s="619"/>
      <c r="AW40" s="619"/>
      <c r="AX40" s="619"/>
      <c r="AY40" s="619"/>
      <c r="AZ40" s="619"/>
      <c r="BA40" s="619"/>
      <c r="BB40" s="619"/>
      <c r="BC40" s="619"/>
      <c r="BD40" s="212"/>
      <c r="BE40" s="618" t="str">
        <f t="shared" si="1"/>
        <v/>
      </c>
      <c r="BF40" s="618"/>
      <c r="BG40" s="619"/>
      <c r="BH40" s="619"/>
      <c r="BI40" s="619"/>
      <c r="BJ40" s="619"/>
      <c r="BK40" s="619"/>
      <c r="BL40" s="619"/>
      <c r="BM40" s="619"/>
      <c r="BN40" s="619"/>
      <c r="BO40" s="619"/>
      <c r="BP40" s="619"/>
      <c r="BQ40" s="619"/>
      <c r="BR40" s="619"/>
      <c r="BS40" s="619"/>
      <c r="BT40" s="619"/>
      <c r="BU40" s="619"/>
      <c r="BV40" s="212"/>
      <c r="BW40" s="618">
        <f t="shared" si="2"/>
        <v>15</v>
      </c>
      <c r="BX40" s="618"/>
      <c r="BY40" s="619" t="str">
        <f>IF('各会計、関係団体の財政状況及び健全化判断比率'!B74="","",'各会計、関係団体の財政状況及び健全化判断比率'!B74)</f>
        <v>宮崎県市町村総合事務組合（自治会館管理運営特別会計）</v>
      </c>
      <c r="BZ40" s="619"/>
      <c r="CA40" s="619"/>
      <c r="CB40" s="619"/>
      <c r="CC40" s="619"/>
      <c r="CD40" s="619"/>
      <c r="CE40" s="619"/>
      <c r="CF40" s="619"/>
      <c r="CG40" s="619"/>
      <c r="CH40" s="619"/>
      <c r="CI40" s="619"/>
      <c r="CJ40" s="619"/>
      <c r="CK40" s="619"/>
      <c r="CL40" s="619"/>
      <c r="CM40" s="619"/>
      <c r="CN40" s="212"/>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09"/>
      <c r="DG40" s="620" t="str">
        <f>IF('各会計、関係団体の財政状況及び健全化判断比率'!BR13="","",'各会計、関係団体の財政状況及び健全化判断比率'!BR13)</f>
        <v/>
      </c>
      <c r="DH40" s="620"/>
      <c r="DI40" s="216"/>
      <c r="DJ40" s="184"/>
      <c r="DK40" s="184"/>
      <c r="DL40" s="184"/>
      <c r="DM40" s="184"/>
      <c r="DN40" s="184"/>
      <c r="DO40" s="184"/>
    </row>
    <row r="41" spans="1:119" ht="32.25" customHeight="1" x14ac:dyDescent="0.2">
      <c r="A41" s="185"/>
      <c r="B41" s="211"/>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2"/>
      <c r="U41" s="618" t="str">
        <f t="shared" si="4"/>
        <v/>
      </c>
      <c r="V41" s="618"/>
      <c r="W41" s="619"/>
      <c r="X41" s="619"/>
      <c r="Y41" s="619"/>
      <c r="Z41" s="619"/>
      <c r="AA41" s="619"/>
      <c r="AB41" s="619"/>
      <c r="AC41" s="619"/>
      <c r="AD41" s="619"/>
      <c r="AE41" s="619"/>
      <c r="AF41" s="619"/>
      <c r="AG41" s="619"/>
      <c r="AH41" s="619"/>
      <c r="AI41" s="619"/>
      <c r="AJ41" s="619"/>
      <c r="AK41" s="619"/>
      <c r="AL41" s="212"/>
      <c r="AM41" s="618" t="str">
        <f t="shared" si="0"/>
        <v/>
      </c>
      <c r="AN41" s="618"/>
      <c r="AO41" s="619"/>
      <c r="AP41" s="619"/>
      <c r="AQ41" s="619"/>
      <c r="AR41" s="619"/>
      <c r="AS41" s="619"/>
      <c r="AT41" s="619"/>
      <c r="AU41" s="619"/>
      <c r="AV41" s="619"/>
      <c r="AW41" s="619"/>
      <c r="AX41" s="619"/>
      <c r="AY41" s="619"/>
      <c r="AZ41" s="619"/>
      <c r="BA41" s="619"/>
      <c r="BB41" s="619"/>
      <c r="BC41" s="619"/>
      <c r="BD41" s="212"/>
      <c r="BE41" s="618" t="str">
        <f t="shared" si="1"/>
        <v/>
      </c>
      <c r="BF41" s="618"/>
      <c r="BG41" s="619"/>
      <c r="BH41" s="619"/>
      <c r="BI41" s="619"/>
      <c r="BJ41" s="619"/>
      <c r="BK41" s="619"/>
      <c r="BL41" s="619"/>
      <c r="BM41" s="619"/>
      <c r="BN41" s="619"/>
      <c r="BO41" s="619"/>
      <c r="BP41" s="619"/>
      <c r="BQ41" s="619"/>
      <c r="BR41" s="619"/>
      <c r="BS41" s="619"/>
      <c r="BT41" s="619"/>
      <c r="BU41" s="619"/>
      <c r="BV41" s="212"/>
      <c r="BW41" s="618">
        <f t="shared" si="2"/>
        <v>16</v>
      </c>
      <c r="BX41" s="618"/>
      <c r="BY41" s="619" t="str">
        <f>IF('各会計、関係団体の財政状況及び健全化判断比率'!B75="","",'各会計、関係団体の財政状況及び健全化判断比率'!B75)</f>
        <v>一ッ瀬川営農飲雑用水広域水道企業団</v>
      </c>
      <c r="BZ41" s="619"/>
      <c r="CA41" s="619"/>
      <c r="CB41" s="619"/>
      <c r="CC41" s="619"/>
      <c r="CD41" s="619"/>
      <c r="CE41" s="619"/>
      <c r="CF41" s="619"/>
      <c r="CG41" s="619"/>
      <c r="CH41" s="619"/>
      <c r="CI41" s="619"/>
      <c r="CJ41" s="619"/>
      <c r="CK41" s="619"/>
      <c r="CL41" s="619"/>
      <c r="CM41" s="619"/>
      <c r="CN41" s="212"/>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09"/>
      <c r="DG41" s="620" t="str">
        <f>IF('各会計、関係団体の財政状況及び健全化判断比率'!BR14="","",'各会計、関係団体の財政状況及び健全化判断比率'!BR14)</f>
        <v/>
      </c>
      <c r="DH41" s="620"/>
      <c r="DI41" s="216"/>
      <c r="DJ41" s="184"/>
      <c r="DK41" s="184"/>
      <c r="DL41" s="184"/>
      <c r="DM41" s="184"/>
      <c r="DN41" s="184"/>
      <c r="DO41" s="184"/>
    </row>
    <row r="42" spans="1:119" ht="32.25" customHeight="1" x14ac:dyDescent="0.2">
      <c r="A42" s="184"/>
      <c r="B42" s="211"/>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2"/>
      <c r="U42" s="618" t="str">
        <f t="shared" si="4"/>
        <v/>
      </c>
      <c r="V42" s="618"/>
      <c r="W42" s="619"/>
      <c r="X42" s="619"/>
      <c r="Y42" s="619"/>
      <c r="Z42" s="619"/>
      <c r="AA42" s="619"/>
      <c r="AB42" s="619"/>
      <c r="AC42" s="619"/>
      <c r="AD42" s="619"/>
      <c r="AE42" s="619"/>
      <c r="AF42" s="619"/>
      <c r="AG42" s="619"/>
      <c r="AH42" s="619"/>
      <c r="AI42" s="619"/>
      <c r="AJ42" s="619"/>
      <c r="AK42" s="619"/>
      <c r="AL42" s="212"/>
      <c r="AM42" s="618" t="str">
        <f t="shared" si="0"/>
        <v/>
      </c>
      <c r="AN42" s="618"/>
      <c r="AO42" s="619"/>
      <c r="AP42" s="619"/>
      <c r="AQ42" s="619"/>
      <c r="AR42" s="619"/>
      <c r="AS42" s="619"/>
      <c r="AT42" s="619"/>
      <c r="AU42" s="619"/>
      <c r="AV42" s="619"/>
      <c r="AW42" s="619"/>
      <c r="AX42" s="619"/>
      <c r="AY42" s="619"/>
      <c r="AZ42" s="619"/>
      <c r="BA42" s="619"/>
      <c r="BB42" s="619"/>
      <c r="BC42" s="619"/>
      <c r="BD42" s="212"/>
      <c r="BE42" s="618" t="str">
        <f t="shared" si="1"/>
        <v/>
      </c>
      <c r="BF42" s="618"/>
      <c r="BG42" s="619"/>
      <c r="BH42" s="619"/>
      <c r="BI42" s="619"/>
      <c r="BJ42" s="619"/>
      <c r="BK42" s="619"/>
      <c r="BL42" s="619"/>
      <c r="BM42" s="619"/>
      <c r="BN42" s="619"/>
      <c r="BO42" s="619"/>
      <c r="BP42" s="619"/>
      <c r="BQ42" s="619"/>
      <c r="BR42" s="619"/>
      <c r="BS42" s="619"/>
      <c r="BT42" s="619"/>
      <c r="BU42" s="619"/>
      <c r="BV42" s="212"/>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2"/>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09"/>
      <c r="DG42" s="620" t="str">
        <f>IF('各会計、関係団体の財政状況及び健全化判断比率'!BR15="","",'各会計、関係団体の財政状況及び健全化判断比率'!BR15)</f>
        <v/>
      </c>
      <c r="DH42" s="620"/>
      <c r="DI42" s="216"/>
      <c r="DJ42" s="184"/>
      <c r="DK42" s="184"/>
      <c r="DL42" s="184"/>
      <c r="DM42" s="184"/>
      <c r="DN42" s="184"/>
      <c r="DO42" s="184"/>
    </row>
    <row r="43" spans="1:119" ht="32.25" customHeight="1" x14ac:dyDescent="0.2">
      <c r="A43" s="184"/>
      <c r="B43" s="211"/>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2"/>
      <c r="U43" s="618" t="str">
        <f t="shared" si="4"/>
        <v/>
      </c>
      <c r="V43" s="618"/>
      <c r="W43" s="619"/>
      <c r="X43" s="619"/>
      <c r="Y43" s="619"/>
      <c r="Z43" s="619"/>
      <c r="AA43" s="619"/>
      <c r="AB43" s="619"/>
      <c r="AC43" s="619"/>
      <c r="AD43" s="619"/>
      <c r="AE43" s="619"/>
      <c r="AF43" s="619"/>
      <c r="AG43" s="619"/>
      <c r="AH43" s="619"/>
      <c r="AI43" s="619"/>
      <c r="AJ43" s="619"/>
      <c r="AK43" s="619"/>
      <c r="AL43" s="212"/>
      <c r="AM43" s="618" t="str">
        <f t="shared" si="0"/>
        <v/>
      </c>
      <c r="AN43" s="618"/>
      <c r="AO43" s="619"/>
      <c r="AP43" s="619"/>
      <c r="AQ43" s="619"/>
      <c r="AR43" s="619"/>
      <c r="AS43" s="619"/>
      <c r="AT43" s="619"/>
      <c r="AU43" s="619"/>
      <c r="AV43" s="619"/>
      <c r="AW43" s="619"/>
      <c r="AX43" s="619"/>
      <c r="AY43" s="619"/>
      <c r="AZ43" s="619"/>
      <c r="BA43" s="619"/>
      <c r="BB43" s="619"/>
      <c r="BC43" s="619"/>
      <c r="BD43" s="212"/>
      <c r="BE43" s="618" t="str">
        <f t="shared" si="1"/>
        <v/>
      </c>
      <c r="BF43" s="618"/>
      <c r="BG43" s="619"/>
      <c r="BH43" s="619"/>
      <c r="BI43" s="619"/>
      <c r="BJ43" s="619"/>
      <c r="BK43" s="619"/>
      <c r="BL43" s="619"/>
      <c r="BM43" s="619"/>
      <c r="BN43" s="619"/>
      <c r="BO43" s="619"/>
      <c r="BP43" s="619"/>
      <c r="BQ43" s="619"/>
      <c r="BR43" s="619"/>
      <c r="BS43" s="619"/>
      <c r="BT43" s="619"/>
      <c r="BU43" s="619"/>
      <c r="BV43" s="212"/>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2"/>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09"/>
      <c r="DG43" s="620" t="str">
        <f>IF('各会計、関係団体の財政状況及び健全化判断比率'!BR16="","",'各会計、関係団体の財政状況及び健全化判断比率'!BR16)</f>
        <v/>
      </c>
      <c r="DH43" s="620"/>
      <c r="DI43" s="216"/>
      <c r="DJ43" s="184"/>
      <c r="DK43" s="184"/>
      <c r="DL43" s="184"/>
      <c r="DM43" s="184"/>
      <c r="DN43" s="184"/>
      <c r="DO43" s="184"/>
    </row>
    <row r="44" spans="1:119" ht="13.5" customHeight="1" thickBot="1" x14ac:dyDescent="0.25">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2">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2">
      <c r="B46" s="184" t="s">
        <v>202</v>
      </c>
      <c r="C46" s="184"/>
      <c r="D46" s="184"/>
      <c r="E46" s="184" t="s">
        <v>203</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2">
      <c r="B47" s="184"/>
      <c r="C47" s="184"/>
      <c r="D47" s="184"/>
      <c r="E47" s="184" t="s">
        <v>204</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2">
      <c r="B48" s="184"/>
      <c r="C48" s="184"/>
      <c r="D48" s="184"/>
      <c r="E48" s="184" t="s">
        <v>205</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2">
      <c r="E49" s="220" t="s">
        <v>206</v>
      </c>
    </row>
    <row r="50" spans="5:5" x14ac:dyDescent="0.2">
      <c r="E50" s="186" t="s">
        <v>207</v>
      </c>
    </row>
    <row r="51" spans="5:5" x14ac:dyDescent="0.2">
      <c r="E51" s="186" t="s">
        <v>208</v>
      </c>
    </row>
    <row r="52" spans="5:5" x14ac:dyDescent="0.2">
      <c r="E52" s="186" t="s">
        <v>209</v>
      </c>
    </row>
    <row r="53" spans="5:5" x14ac:dyDescent="0.2"/>
    <row r="54" spans="5:5" x14ac:dyDescent="0.2"/>
    <row r="55" spans="5:5" x14ac:dyDescent="0.2"/>
    <row r="56" spans="5:5" x14ac:dyDescent="0.2"/>
  </sheetData>
  <sheetProtection algorithmName="SHA-512" hashValue="a1eMYkwNFR11HWcrJfNTBJRo4+lApmQGxrwU2gDtuEp0Vaar53hc/sqWP92DCnW5+pHI5Z5Atp6smXUp1I4twQ==" saltValue="pJB9zEtmyfvmKEd+gXlT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0" t="s">
        <v>569</v>
      </c>
      <c r="D34" s="1210"/>
      <c r="E34" s="1211"/>
      <c r="F34" s="32">
        <v>14.18</v>
      </c>
      <c r="G34" s="33">
        <v>15.56</v>
      </c>
      <c r="H34" s="33">
        <v>17.09</v>
      </c>
      <c r="I34" s="33">
        <v>17.649999999999999</v>
      </c>
      <c r="J34" s="34">
        <v>17.28</v>
      </c>
      <c r="K34" s="22"/>
      <c r="L34" s="22"/>
      <c r="M34" s="22"/>
      <c r="N34" s="22"/>
      <c r="O34" s="22"/>
      <c r="P34" s="22"/>
    </row>
    <row r="35" spans="1:16" ht="39" customHeight="1" x14ac:dyDescent="0.2">
      <c r="A35" s="22"/>
      <c r="B35" s="35"/>
      <c r="C35" s="1204" t="s">
        <v>570</v>
      </c>
      <c r="D35" s="1205"/>
      <c r="E35" s="1206"/>
      <c r="F35" s="36">
        <v>7.86</v>
      </c>
      <c r="G35" s="37">
        <v>7.54</v>
      </c>
      <c r="H35" s="37">
        <v>7.86</v>
      </c>
      <c r="I35" s="37">
        <v>5.8</v>
      </c>
      <c r="J35" s="38">
        <v>5.72</v>
      </c>
      <c r="K35" s="22"/>
      <c r="L35" s="22"/>
      <c r="M35" s="22"/>
      <c r="N35" s="22"/>
      <c r="O35" s="22"/>
      <c r="P35" s="22"/>
    </row>
    <row r="36" spans="1:16" ht="39" customHeight="1" x14ac:dyDescent="0.2">
      <c r="A36" s="22"/>
      <c r="B36" s="35"/>
      <c r="C36" s="1204" t="s">
        <v>571</v>
      </c>
      <c r="D36" s="1205"/>
      <c r="E36" s="1206"/>
      <c r="F36" s="36">
        <v>3.4</v>
      </c>
      <c r="G36" s="37">
        <v>3.36</v>
      </c>
      <c r="H36" s="37">
        <v>4.1399999999999997</v>
      </c>
      <c r="I36" s="37">
        <v>5.17</v>
      </c>
      <c r="J36" s="38">
        <v>1.61</v>
      </c>
      <c r="K36" s="22"/>
      <c r="L36" s="22"/>
      <c r="M36" s="22"/>
      <c r="N36" s="22"/>
      <c r="O36" s="22"/>
      <c r="P36" s="22"/>
    </row>
    <row r="37" spans="1:16" ht="39" customHeight="1" x14ac:dyDescent="0.2">
      <c r="A37" s="22"/>
      <c r="B37" s="35"/>
      <c r="C37" s="1204" t="s">
        <v>572</v>
      </c>
      <c r="D37" s="1205"/>
      <c r="E37" s="1206"/>
      <c r="F37" s="36">
        <v>4.8899999999999997</v>
      </c>
      <c r="G37" s="37">
        <v>5.56</v>
      </c>
      <c r="H37" s="37">
        <v>1.17</v>
      </c>
      <c r="I37" s="37">
        <v>0.91</v>
      </c>
      <c r="J37" s="38">
        <v>1.32</v>
      </c>
      <c r="K37" s="22"/>
      <c r="L37" s="22"/>
      <c r="M37" s="22"/>
      <c r="N37" s="22"/>
      <c r="O37" s="22"/>
      <c r="P37" s="22"/>
    </row>
    <row r="38" spans="1:16" ht="39" customHeight="1" x14ac:dyDescent="0.2">
      <c r="A38" s="22"/>
      <c r="B38" s="35"/>
      <c r="C38" s="1204" t="s">
        <v>573</v>
      </c>
      <c r="D38" s="1205"/>
      <c r="E38" s="1206"/>
      <c r="F38" s="36" t="s">
        <v>517</v>
      </c>
      <c r="G38" s="37" t="s">
        <v>517</v>
      </c>
      <c r="H38" s="37" t="s">
        <v>517</v>
      </c>
      <c r="I38" s="37" t="s">
        <v>517</v>
      </c>
      <c r="J38" s="38">
        <v>0.03</v>
      </c>
      <c r="K38" s="22"/>
      <c r="L38" s="22"/>
      <c r="M38" s="22"/>
      <c r="N38" s="22"/>
      <c r="O38" s="22"/>
      <c r="P38" s="22"/>
    </row>
    <row r="39" spans="1:16" ht="39" customHeight="1" x14ac:dyDescent="0.2">
      <c r="A39" s="22"/>
      <c r="B39" s="35"/>
      <c r="C39" s="1204" t="s">
        <v>574</v>
      </c>
      <c r="D39" s="1205"/>
      <c r="E39" s="1206"/>
      <c r="F39" s="36">
        <v>0.02</v>
      </c>
      <c r="G39" s="37">
        <v>0.03</v>
      </c>
      <c r="H39" s="37">
        <v>0.02</v>
      </c>
      <c r="I39" s="37">
        <v>0.02</v>
      </c>
      <c r="J39" s="38">
        <v>0.02</v>
      </c>
      <c r="K39" s="22"/>
      <c r="L39" s="22"/>
      <c r="M39" s="22"/>
      <c r="N39" s="22"/>
      <c r="O39" s="22"/>
      <c r="P39" s="22"/>
    </row>
    <row r="40" spans="1:16" ht="39" customHeight="1" x14ac:dyDescent="0.2">
      <c r="A40" s="22"/>
      <c r="B40" s="35"/>
      <c r="C40" s="1204" t="s">
        <v>575</v>
      </c>
      <c r="D40" s="1205"/>
      <c r="E40" s="1206"/>
      <c r="F40" s="36" t="s">
        <v>517</v>
      </c>
      <c r="G40" s="37" t="s">
        <v>517</v>
      </c>
      <c r="H40" s="37">
        <v>0.03</v>
      </c>
      <c r="I40" s="37">
        <v>0.74</v>
      </c>
      <c r="J40" s="38">
        <v>0.02</v>
      </c>
      <c r="K40" s="22"/>
      <c r="L40" s="22"/>
      <c r="M40" s="22"/>
      <c r="N40" s="22"/>
      <c r="O40" s="22"/>
      <c r="P40" s="22"/>
    </row>
    <row r="41" spans="1:16" ht="39" customHeight="1" x14ac:dyDescent="0.2">
      <c r="A41" s="22"/>
      <c r="B41" s="35"/>
      <c r="C41" s="1204" t="s">
        <v>576</v>
      </c>
      <c r="D41" s="1205"/>
      <c r="E41" s="1206"/>
      <c r="F41" s="36">
        <v>0</v>
      </c>
      <c r="G41" s="37">
        <v>0</v>
      </c>
      <c r="H41" s="37">
        <v>0</v>
      </c>
      <c r="I41" s="37">
        <v>0</v>
      </c>
      <c r="J41" s="38">
        <v>0</v>
      </c>
      <c r="K41" s="22"/>
      <c r="L41" s="22"/>
      <c r="M41" s="22"/>
      <c r="N41" s="22"/>
      <c r="O41" s="22"/>
      <c r="P41" s="22"/>
    </row>
    <row r="42" spans="1:16" ht="39" customHeight="1" x14ac:dyDescent="0.2">
      <c r="A42" s="22"/>
      <c r="B42" s="39"/>
      <c r="C42" s="1204" t="s">
        <v>577</v>
      </c>
      <c r="D42" s="1205"/>
      <c r="E42" s="1206"/>
      <c r="F42" s="36" t="s">
        <v>517</v>
      </c>
      <c r="G42" s="37" t="s">
        <v>517</v>
      </c>
      <c r="H42" s="37" t="s">
        <v>517</v>
      </c>
      <c r="I42" s="37" t="s">
        <v>517</v>
      </c>
      <c r="J42" s="38" t="s">
        <v>517</v>
      </c>
      <c r="K42" s="22"/>
      <c r="L42" s="22"/>
      <c r="M42" s="22"/>
      <c r="N42" s="22"/>
      <c r="O42" s="22"/>
      <c r="P42" s="22"/>
    </row>
    <row r="43" spans="1:16" ht="39" customHeight="1" thickBot="1" x14ac:dyDescent="0.25">
      <c r="A43" s="22"/>
      <c r="B43" s="40"/>
      <c r="C43" s="1207" t="s">
        <v>578</v>
      </c>
      <c r="D43" s="1208"/>
      <c r="E43" s="1209"/>
      <c r="F43" s="41" t="s">
        <v>517</v>
      </c>
      <c r="G43" s="42" t="s">
        <v>517</v>
      </c>
      <c r="H43" s="42" t="s">
        <v>517</v>
      </c>
      <c r="I43" s="42" t="s">
        <v>517</v>
      </c>
      <c r="J43" s="43" t="s">
        <v>517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NxMGXGtal4o5TG4kOzVN/pPeeiJAublPOiZYTuzlnWDEV0bUXo/UGIoMGc8fDTPnVtiKqxca7UjZ74PCE7LOQ==" saltValue="UWpJSgE3yFTXVgSkkUxD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600</v>
      </c>
      <c r="L45" s="60">
        <v>592</v>
      </c>
      <c r="M45" s="60">
        <v>606</v>
      </c>
      <c r="N45" s="60">
        <v>561</v>
      </c>
      <c r="O45" s="61">
        <v>580</v>
      </c>
      <c r="P45" s="48"/>
      <c r="Q45" s="48"/>
      <c r="R45" s="48"/>
      <c r="S45" s="48"/>
      <c r="T45" s="48"/>
      <c r="U45" s="48"/>
    </row>
    <row r="46" spans="1:21" ht="30.75" customHeight="1" x14ac:dyDescent="0.2">
      <c r="A46" s="48"/>
      <c r="B46" s="1214"/>
      <c r="C46" s="1215"/>
      <c r="D46" s="62"/>
      <c r="E46" s="1220" t="s">
        <v>13</v>
      </c>
      <c r="F46" s="1220"/>
      <c r="G46" s="1220"/>
      <c r="H46" s="1220"/>
      <c r="I46" s="1220"/>
      <c r="J46" s="1221"/>
      <c r="K46" s="63" t="s">
        <v>517</v>
      </c>
      <c r="L46" s="64" t="s">
        <v>517</v>
      </c>
      <c r="M46" s="64" t="s">
        <v>517</v>
      </c>
      <c r="N46" s="64" t="s">
        <v>517</v>
      </c>
      <c r="O46" s="65" t="s">
        <v>517</v>
      </c>
      <c r="P46" s="48"/>
      <c r="Q46" s="48"/>
      <c r="R46" s="48"/>
      <c r="S46" s="48"/>
      <c r="T46" s="48"/>
      <c r="U46" s="48"/>
    </row>
    <row r="47" spans="1:21" ht="30.75" customHeight="1" x14ac:dyDescent="0.2">
      <c r="A47" s="48"/>
      <c r="B47" s="1214"/>
      <c r="C47" s="1215"/>
      <c r="D47" s="62"/>
      <c r="E47" s="1220" t="s">
        <v>14</v>
      </c>
      <c r="F47" s="1220"/>
      <c r="G47" s="1220"/>
      <c r="H47" s="1220"/>
      <c r="I47" s="1220"/>
      <c r="J47" s="1221"/>
      <c r="K47" s="63" t="s">
        <v>517</v>
      </c>
      <c r="L47" s="64" t="s">
        <v>517</v>
      </c>
      <c r="M47" s="64" t="s">
        <v>517</v>
      </c>
      <c r="N47" s="64" t="s">
        <v>517</v>
      </c>
      <c r="O47" s="65" t="s">
        <v>517</v>
      </c>
      <c r="P47" s="48"/>
      <c r="Q47" s="48"/>
      <c r="R47" s="48"/>
      <c r="S47" s="48"/>
      <c r="T47" s="48"/>
      <c r="U47" s="48"/>
    </row>
    <row r="48" spans="1:21" ht="30.75" customHeight="1" x14ac:dyDescent="0.2">
      <c r="A48" s="48"/>
      <c r="B48" s="1214"/>
      <c r="C48" s="1215"/>
      <c r="D48" s="62"/>
      <c r="E48" s="1220" t="s">
        <v>15</v>
      </c>
      <c r="F48" s="1220"/>
      <c r="G48" s="1220"/>
      <c r="H48" s="1220"/>
      <c r="I48" s="1220"/>
      <c r="J48" s="1221"/>
      <c r="K48" s="63">
        <v>4</v>
      </c>
      <c r="L48" s="64">
        <v>1</v>
      </c>
      <c r="M48" s="64">
        <v>1</v>
      </c>
      <c r="N48" s="64">
        <v>2</v>
      </c>
      <c r="O48" s="65">
        <v>2</v>
      </c>
      <c r="P48" s="48"/>
      <c r="Q48" s="48"/>
      <c r="R48" s="48"/>
      <c r="S48" s="48"/>
      <c r="T48" s="48"/>
      <c r="U48" s="48"/>
    </row>
    <row r="49" spans="1:21" ht="30.75" customHeight="1" x14ac:dyDescent="0.2">
      <c r="A49" s="48"/>
      <c r="B49" s="1214"/>
      <c r="C49" s="1215"/>
      <c r="D49" s="62"/>
      <c r="E49" s="1220" t="s">
        <v>16</v>
      </c>
      <c r="F49" s="1220"/>
      <c r="G49" s="1220"/>
      <c r="H49" s="1220"/>
      <c r="I49" s="1220"/>
      <c r="J49" s="1221"/>
      <c r="K49" s="63">
        <v>136</v>
      </c>
      <c r="L49" s="64">
        <v>134</v>
      </c>
      <c r="M49" s="64">
        <v>149</v>
      </c>
      <c r="N49" s="64">
        <v>118</v>
      </c>
      <c r="O49" s="65">
        <v>50</v>
      </c>
      <c r="P49" s="48"/>
      <c r="Q49" s="48"/>
      <c r="R49" s="48"/>
      <c r="S49" s="48"/>
      <c r="T49" s="48"/>
      <c r="U49" s="48"/>
    </row>
    <row r="50" spans="1:21" ht="30.75" customHeight="1" x14ac:dyDescent="0.2">
      <c r="A50" s="48"/>
      <c r="B50" s="1214"/>
      <c r="C50" s="1215"/>
      <c r="D50" s="62"/>
      <c r="E50" s="1220" t="s">
        <v>17</v>
      </c>
      <c r="F50" s="1220"/>
      <c r="G50" s="1220"/>
      <c r="H50" s="1220"/>
      <c r="I50" s="1220"/>
      <c r="J50" s="1221"/>
      <c r="K50" s="63">
        <v>38</v>
      </c>
      <c r="L50" s="64">
        <v>3</v>
      </c>
      <c r="M50" s="64">
        <v>3</v>
      </c>
      <c r="N50" s="64">
        <v>2</v>
      </c>
      <c r="O50" s="65">
        <v>0</v>
      </c>
      <c r="P50" s="48"/>
      <c r="Q50" s="48"/>
      <c r="R50" s="48"/>
      <c r="S50" s="48"/>
      <c r="T50" s="48"/>
      <c r="U50" s="48"/>
    </row>
    <row r="51" spans="1:21" ht="30.75" customHeight="1" x14ac:dyDescent="0.2">
      <c r="A51" s="48"/>
      <c r="B51" s="1216"/>
      <c r="C51" s="1217"/>
      <c r="D51" s="66"/>
      <c r="E51" s="1220" t="s">
        <v>18</v>
      </c>
      <c r="F51" s="1220"/>
      <c r="G51" s="1220"/>
      <c r="H51" s="1220"/>
      <c r="I51" s="1220"/>
      <c r="J51" s="1221"/>
      <c r="K51" s="63" t="s">
        <v>517</v>
      </c>
      <c r="L51" s="64" t="s">
        <v>517</v>
      </c>
      <c r="M51" s="64" t="s">
        <v>517</v>
      </c>
      <c r="N51" s="64" t="s">
        <v>517</v>
      </c>
      <c r="O51" s="65" t="s">
        <v>517</v>
      </c>
      <c r="P51" s="48"/>
      <c r="Q51" s="48"/>
      <c r="R51" s="48"/>
      <c r="S51" s="48"/>
      <c r="T51" s="48"/>
      <c r="U51" s="48"/>
    </row>
    <row r="52" spans="1:21" ht="30.75" customHeight="1" x14ac:dyDescent="0.2">
      <c r="A52" s="48"/>
      <c r="B52" s="1222" t="s">
        <v>19</v>
      </c>
      <c r="C52" s="1223"/>
      <c r="D52" s="66"/>
      <c r="E52" s="1220" t="s">
        <v>20</v>
      </c>
      <c r="F52" s="1220"/>
      <c r="G52" s="1220"/>
      <c r="H52" s="1220"/>
      <c r="I52" s="1220"/>
      <c r="J52" s="1221"/>
      <c r="K52" s="63">
        <v>414</v>
      </c>
      <c r="L52" s="64">
        <v>415</v>
      </c>
      <c r="M52" s="64">
        <v>416</v>
      </c>
      <c r="N52" s="64">
        <v>379</v>
      </c>
      <c r="O52" s="65">
        <v>361</v>
      </c>
      <c r="P52" s="48"/>
      <c r="Q52" s="48"/>
      <c r="R52" s="48"/>
      <c r="S52" s="48"/>
      <c r="T52" s="48"/>
      <c r="U52" s="48"/>
    </row>
    <row r="53" spans="1:21" ht="30.75" customHeight="1" thickBot="1" x14ac:dyDescent="0.25">
      <c r="A53" s="48"/>
      <c r="B53" s="1224" t="s">
        <v>21</v>
      </c>
      <c r="C53" s="1225"/>
      <c r="D53" s="67"/>
      <c r="E53" s="1226" t="s">
        <v>22</v>
      </c>
      <c r="F53" s="1226"/>
      <c r="G53" s="1226"/>
      <c r="H53" s="1226"/>
      <c r="I53" s="1226"/>
      <c r="J53" s="1227"/>
      <c r="K53" s="68">
        <v>364</v>
      </c>
      <c r="L53" s="69">
        <v>315</v>
      </c>
      <c r="M53" s="69">
        <v>343</v>
      </c>
      <c r="N53" s="69">
        <v>304</v>
      </c>
      <c r="O53" s="70">
        <v>271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28" t="s">
        <v>25</v>
      </c>
      <c r="C57" s="1229"/>
      <c r="D57" s="1232" t="s">
        <v>26</v>
      </c>
      <c r="E57" s="1233"/>
      <c r="F57" s="1233"/>
      <c r="G57" s="1233"/>
      <c r="H57" s="1233"/>
      <c r="I57" s="1233"/>
      <c r="J57" s="1234"/>
      <c r="K57" s="83"/>
      <c r="L57" s="84"/>
      <c r="M57" s="84"/>
      <c r="N57" s="84"/>
      <c r="O57" s="85"/>
    </row>
    <row r="58" spans="1:21" ht="31.5" customHeight="1" thickBot="1" x14ac:dyDescent="0.25">
      <c r="B58" s="1230"/>
      <c r="C58" s="1231"/>
      <c r="D58" s="1235" t="s">
        <v>27</v>
      </c>
      <c r="E58" s="1236"/>
      <c r="F58" s="1236"/>
      <c r="G58" s="1236"/>
      <c r="H58" s="1236"/>
      <c r="I58" s="1236"/>
      <c r="J58" s="123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2EmfQXiHLcE6L4B5IMnLjIQJtBPI9nuvf2dkwaLwR6Qxm/kuO7AixWzLJaj632SOpC79NZQvPjx8ePvtU5mKA==" saltValue="7pOZLf+C67lkdKFgIyXn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8"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38" t="s">
        <v>30</v>
      </c>
      <c r="C41" s="1239"/>
      <c r="D41" s="102"/>
      <c r="E41" s="1244" t="s">
        <v>31</v>
      </c>
      <c r="F41" s="1244"/>
      <c r="G41" s="1244"/>
      <c r="H41" s="1245"/>
      <c r="I41" s="103">
        <v>6397</v>
      </c>
      <c r="J41" s="104">
        <v>6258</v>
      </c>
      <c r="K41" s="104">
        <v>6120</v>
      </c>
      <c r="L41" s="104">
        <v>5871</v>
      </c>
      <c r="M41" s="105">
        <v>5866</v>
      </c>
    </row>
    <row r="42" spans="2:13" ht="27.75" customHeight="1" x14ac:dyDescent="0.2">
      <c r="B42" s="1240"/>
      <c r="C42" s="1241"/>
      <c r="D42" s="106"/>
      <c r="E42" s="1246" t="s">
        <v>32</v>
      </c>
      <c r="F42" s="1246"/>
      <c r="G42" s="1246"/>
      <c r="H42" s="1247"/>
      <c r="I42" s="107">
        <v>8</v>
      </c>
      <c r="J42" s="108">
        <v>5</v>
      </c>
      <c r="K42" s="108">
        <v>2</v>
      </c>
      <c r="L42" s="108">
        <v>2</v>
      </c>
      <c r="M42" s="109" t="s">
        <v>517</v>
      </c>
    </row>
    <row r="43" spans="2:13" ht="27.75" customHeight="1" x14ac:dyDescent="0.2">
      <c r="B43" s="1240"/>
      <c r="C43" s="1241"/>
      <c r="D43" s="106"/>
      <c r="E43" s="1246" t="s">
        <v>33</v>
      </c>
      <c r="F43" s="1246"/>
      <c r="G43" s="1246"/>
      <c r="H43" s="1247"/>
      <c r="I43" s="107">
        <v>36</v>
      </c>
      <c r="J43" s="108">
        <v>30</v>
      </c>
      <c r="K43" s="108">
        <v>23</v>
      </c>
      <c r="L43" s="108" t="s">
        <v>517</v>
      </c>
      <c r="M43" s="109">
        <v>13</v>
      </c>
    </row>
    <row r="44" spans="2:13" ht="27.75" customHeight="1" x14ac:dyDescent="0.2">
      <c r="B44" s="1240"/>
      <c r="C44" s="1241"/>
      <c r="D44" s="106"/>
      <c r="E44" s="1246" t="s">
        <v>34</v>
      </c>
      <c r="F44" s="1246"/>
      <c r="G44" s="1246"/>
      <c r="H44" s="1247"/>
      <c r="I44" s="107">
        <v>712</v>
      </c>
      <c r="J44" s="108">
        <v>594</v>
      </c>
      <c r="K44" s="108">
        <v>443</v>
      </c>
      <c r="L44" s="108">
        <v>369</v>
      </c>
      <c r="M44" s="109">
        <v>318</v>
      </c>
    </row>
    <row r="45" spans="2:13" ht="27.75" customHeight="1" x14ac:dyDescent="0.2">
      <c r="B45" s="1240"/>
      <c r="C45" s="1241"/>
      <c r="D45" s="106"/>
      <c r="E45" s="1246" t="s">
        <v>35</v>
      </c>
      <c r="F45" s="1246"/>
      <c r="G45" s="1246"/>
      <c r="H45" s="1247"/>
      <c r="I45" s="107">
        <v>1243</v>
      </c>
      <c r="J45" s="108">
        <v>1227</v>
      </c>
      <c r="K45" s="108">
        <v>1237</v>
      </c>
      <c r="L45" s="108">
        <v>1241</v>
      </c>
      <c r="M45" s="109">
        <v>1233</v>
      </c>
    </row>
    <row r="46" spans="2:13" ht="27.75" customHeight="1" x14ac:dyDescent="0.2">
      <c r="B46" s="1240"/>
      <c r="C46" s="1241"/>
      <c r="D46" s="110"/>
      <c r="E46" s="1246" t="s">
        <v>36</v>
      </c>
      <c r="F46" s="1246"/>
      <c r="G46" s="1246"/>
      <c r="H46" s="1247"/>
      <c r="I46" s="107">
        <v>7</v>
      </c>
      <c r="J46" s="108">
        <v>7</v>
      </c>
      <c r="K46" s="108">
        <v>7</v>
      </c>
      <c r="L46" s="108">
        <v>9</v>
      </c>
      <c r="M46" s="109" t="s">
        <v>517</v>
      </c>
    </row>
    <row r="47" spans="2:13" ht="27.75" customHeight="1" x14ac:dyDescent="0.2">
      <c r="B47" s="1240"/>
      <c r="C47" s="1241"/>
      <c r="D47" s="111"/>
      <c r="E47" s="1248" t="s">
        <v>37</v>
      </c>
      <c r="F47" s="1249"/>
      <c r="G47" s="1249"/>
      <c r="H47" s="1250"/>
      <c r="I47" s="107" t="s">
        <v>517</v>
      </c>
      <c r="J47" s="108" t="s">
        <v>517</v>
      </c>
      <c r="K47" s="108" t="s">
        <v>517</v>
      </c>
      <c r="L47" s="108" t="s">
        <v>517</v>
      </c>
      <c r="M47" s="109" t="s">
        <v>517</v>
      </c>
    </row>
    <row r="48" spans="2:13" ht="27.75" customHeight="1" x14ac:dyDescent="0.2">
      <c r="B48" s="1240"/>
      <c r="C48" s="1241"/>
      <c r="D48" s="106"/>
      <c r="E48" s="1246" t="s">
        <v>38</v>
      </c>
      <c r="F48" s="1246"/>
      <c r="G48" s="1246"/>
      <c r="H48" s="1247"/>
      <c r="I48" s="107" t="s">
        <v>517</v>
      </c>
      <c r="J48" s="108" t="s">
        <v>517</v>
      </c>
      <c r="K48" s="108" t="s">
        <v>517</v>
      </c>
      <c r="L48" s="108" t="s">
        <v>517</v>
      </c>
      <c r="M48" s="109" t="s">
        <v>517</v>
      </c>
    </row>
    <row r="49" spans="2:13" ht="27.75" customHeight="1" x14ac:dyDescent="0.2">
      <c r="B49" s="1242"/>
      <c r="C49" s="1243"/>
      <c r="D49" s="106"/>
      <c r="E49" s="1246" t="s">
        <v>39</v>
      </c>
      <c r="F49" s="1246"/>
      <c r="G49" s="1246"/>
      <c r="H49" s="1247"/>
      <c r="I49" s="107" t="s">
        <v>517</v>
      </c>
      <c r="J49" s="108" t="s">
        <v>517</v>
      </c>
      <c r="K49" s="108" t="s">
        <v>517</v>
      </c>
      <c r="L49" s="108" t="s">
        <v>517</v>
      </c>
      <c r="M49" s="109" t="s">
        <v>517</v>
      </c>
    </row>
    <row r="50" spans="2:13" ht="27.75" customHeight="1" x14ac:dyDescent="0.2">
      <c r="B50" s="1251" t="s">
        <v>40</v>
      </c>
      <c r="C50" s="1252"/>
      <c r="D50" s="112"/>
      <c r="E50" s="1246" t="s">
        <v>41</v>
      </c>
      <c r="F50" s="1246"/>
      <c r="G50" s="1246"/>
      <c r="H50" s="1247"/>
      <c r="I50" s="107">
        <v>2613</v>
      </c>
      <c r="J50" s="108">
        <v>2917</v>
      </c>
      <c r="K50" s="108">
        <v>2827</v>
      </c>
      <c r="L50" s="108">
        <v>2941</v>
      </c>
      <c r="M50" s="109">
        <v>3054</v>
      </c>
    </row>
    <row r="51" spans="2:13" ht="27.75" customHeight="1" x14ac:dyDescent="0.2">
      <c r="B51" s="1240"/>
      <c r="C51" s="1241"/>
      <c r="D51" s="106"/>
      <c r="E51" s="1246" t="s">
        <v>42</v>
      </c>
      <c r="F51" s="1246"/>
      <c r="G51" s="1246"/>
      <c r="H51" s="1247"/>
      <c r="I51" s="107">
        <v>185</v>
      </c>
      <c r="J51" s="108">
        <v>181</v>
      </c>
      <c r="K51" s="108">
        <v>213</v>
      </c>
      <c r="L51" s="108">
        <v>227</v>
      </c>
      <c r="M51" s="109">
        <v>228</v>
      </c>
    </row>
    <row r="52" spans="2:13" ht="27.75" customHeight="1" x14ac:dyDescent="0.2">
      <c r="B52" s="1242"/>
      <c r="C52" s="1243"/>
      <c r="D52" s="106"/>
      <c r="E52" s="1246" t="s">
        <v>43</v>
      </c>
      <c r="F52" s="1246"/>
      <c r="G52" s="1246"/>
      <c r="H52" s="1247"/>
      <c r="I52" s="107">
        <v>4074</v>
      </c>
      <c r="J52" s="108">
        <v>3926</v>
      </c>
      <c r="K52" s="108">
        <v>3834</v>
      </c>
      <c r="L52" s="108">
        <v>3673</v>
      </c>
      <c r="M52" s="109">
        <v>3889</v>
      </c>
    </row>
    <row r="53" spans="2:13" ht="27.75" customHeight="1" thickBot="1" x14ac:dyDescent="0.25">
      <c r="B53" s="1253" t="s">
        <v>44</v>
      </c>
      <c r="C53" s="1254"/>
      <c r="D53" s="113"/>
      <c r="E53" s="1255" t="s">
        <v>45</v>
      </c>
      <c r="F53" s="1255"/>
      <c r="G53" s="1255"/>
      <c r="H53" s="1256"/>
      <c r="I53" s="114">
        <v>1530</v>
      </c>
      <c r="J53" s="115">
        <v>1097</v>
      </c>
      <c r="K53" s="115">
        <v>957</v>
      </c>
      <c r="L53" s="115">
        <v>652</v>
      </c>
      <c r="M53" s="116">
        <v>259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IAvfESnOtj+XPFsuyNcQ4CRKTp2HHdeR0elKwPoycRHL3dHI1RxsRE7alGpQ05SX172L7PTAT6FJOeOLQiq9/Q==" saltValue="nWIRKTwDwGvGnTb92A51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0" zoomScale="70" zoomScaleNormal="70" zoomScaleSheetLayoutView="100" workbookViewId="0">
      <selection activeCell="M55" sqref="M55"/>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561</v>
      </c>
      <c r="G54" s="125" t="s">
        <v>562</v>
      </c>
      <c r="H54" s="126" t="s">
        <v>563</v>
      </c>
    </row>
    <row r="55" spans="2:8" ht="52.5" customHeight="1" x14ac:dyDescent="0.2">
      <c r="B55" s="127"/>
      <c r="C55" s="1262" t="s">
        <v>48</v>
      </c>
      <c r="D55" s="1262"/>
      <c r="E55" s="1263"/>
      <c r="F55" s="128">
        <v>920</v>
      </c>
      <c r="G55" s="128">
        <v>629</v>
      </c>
      <c r="H55" s="129">
        <v>631</v>
      </c>
    </row>
    <row r="56" spans="2:8" ht="52.5" customHeight="1" x14ac:dyDescent="0.2">
      <c r="B56" s="130"/>
      <c r="C56" s="1264" t="s">
        <v>49</v>
      </c>
      <c r="D56" s="1264"/>
      <c r="E56" s="1265"/>
      <c r="F56" s="131">
        <v>77</v>
      </c>
      <c r="G56" s="131">
        <v>78</v>
      </c>
      <c r="H56" s="132">
        <v>78</v>
      </c>
    </row>
    <row r="57" spans="2:8" ht="53.25" customHeight="1" x14ac:dyDescent="0.2">
      <c r="B57" s="130"/>
      <c r="C57" s="1266" t="s">
        <v>50</v>
      </c>
      <c r="D57" s="1266"/>
      <c r="E57" s="1267"/>
      <c r="F57" s="133">
        <v>1398</v>
      </c>
      <c r="G57" s="133">
        <v>1725</v>
      </c>
      <c r="H57" s="134">
        <v>2489</v>
      </c>
    </row>
    <row r="58" spans="2:8" ht="45.75" customHeight="1" x14ac:dyDescent="0.2">
      <c r="B58" s="135"/>
      <c r="C58" s="1257" t="s">
        <v>593</v>
      </c>
      <c r="D58" s="1258"/>
      <c r="E58" s="1259"/>
      <c r="F58" s="136">
        <v>588</v>
      </c>
      <c r="G58" s="136">
        <v>766</v>
      </c>
      <c r="H58" s="137">
        <v>1211</v>
      </c>
    </row>
    <row r="59" spans="2:8" ht="45.75" customHeight="1" x14ac:dyDescent="0.2">
      <c r="B59" s="135"/>
      <c r="C59" s="1257" t="s">
        <v>594</v>
      </c>
      <c r="D59" s="1258"/>
      <c r="E59" s="1259"/>
      <c r="F59" s="136">
        <v>0</v>
      </c>
      <c r="G59" s="136">
        <v>0</v>
      </c>
      <c r="H59" s="137">
        <v>400</v>
      </c>
    </row>
    <row r="60" spans="2:8" ht="45.75" customHeight="1" x14ac:dyDescent="0.2">
      <c r="B60" s="135"/>
      <c r="C60" s="1257" t="s">
        <v>596</v>
      </c>
      <c r="D60" s="1258"/>
      <c r="E60" s="1259"/>
      <c r="F60" s="136">
        <v>243</v>
      </c>
      <c r="G60" s="136">
        <v>285</v>
      </c>
      <c r="H60" s="137">
        <v>292</v>
      </c>
    </row>
    <row r="61" spans="2:8" ht="45.75" customHeight="1" x14ac:dyDescent="0.2">
      <c r="B61" s="135"/>
      <c r="C61" s="1257" t="s">
        <v>599</v>
      </c>
      <c r="D61" s="1258"/>
      <c r="E61" s="1259"/>
      <c r="F61" s="136">
        <v>160</v>
      </c>
      <c r="G61" s="136">
        <v>257</v>
      </c>
      <c r="H61" s="137">
        <v>165</v>
      </c>
    </row>
    <row r="62" spans="2:8" ht="45.75" customHeight="1" thickBot="1" x14ac:dyDescent="0.25">
      <c r="B62" s="138"/>
      <c r="C62" s="1257" t="s">
        <v>595</v>
      </c>
      <c r="D62" s="1258"/>
      <c r="E62" s="1259"/>
      <c r="F62" s="136">
        <v>0</v>
      </c>
      <c r="G62" s="136">
        <v>32</v>
      </c>
      <c r="H62" s="137">
        <v>89</v>
      </c>
    </row>
    <row r="63" spans="2:8" ht="52.5" customHeight="1" thickBot="1" x14ac:dyDescent="0.25">
      <c r="B63" s="139"/>
      <c r="C63" s="1260" t="s">
        <v>51</v>
      </c>
      <c r="D63" s="1260"/>
      <c r="E63" s="1261"/>
      <c r="F63" s="140">
        <v>2395</v>
      </c>
      <c r="G63" s="140">
        <v>2431</v>
      </c>
      <c r="H63" s="141">
        <v>3198</v>
      </c>
    </row>
    <row r="64" spans="2:8" ht="15" customHeight="1" x14ac:dyDescent="0.2"/>
  </sheetData>
  <sheetProtection algorithmName="SHA-512" hashValue="dbimDFaQKh334gLgNMeEQQuKOJllsqquKr2rE3e5b9pMkVMoPt7Kdr8fEDyXsmfgr3bsch+VSLoDTC2cYtmAHA==" saltValue="Vx6TyT1YWVVPiOYml+kB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556</v>
      </c>
      <c r="G2" s="155"/>
      <c r="H2" s="156"/>
    </row>
    <row r="3" spans="1:8" x14ac:dyDescent="0.2">
      <c r="A3" s="152" t="s">
        <v>549</v>
      </c>
      <c r="B3" s="157"/>
      <c r="C3" s="158"/>
      <c r="D3" s="159">
        <v>77920</v>
      </c>
      <c r="E3" s="160"/>
      <c r="F3" s="161">
        <v>67293</v>
      </c>
      <c r="G3" s="162"/>
      <c r="H3" s="163"/>
    </row>
    <row r="4" spans="1:8" x14ac:dyDescent="0.2">
      <c r="A4" s="164"/>
      <c r="B4" s="165"/>
      <c r="C4" s="166"/>
      <c r="D4" s="167">
        <v>31660</v>
      </c>
      <c r="E4" s="168"/>
      <c r="F4" s="169">
        <v>35076</v>
      </c>
      <c r="G4" s="170"/>
      <c r="H4" s="171"/>
    </row>
    <row r="5" spans="1:8" x14ac:dyDescent="0.2">
      <c r="A5" s="152" t="s">
        <v>551</v>
      </c>
      <c r="B5" s="157"/>
      <c r="C5" s="158"/>
      <c r="D5" s="159">
        <v>92378</v>
      </c>
      <c r="E5" s="160"/>
      <c r="F5" s="161">
        <v>67343</v>
      </c>
      <c r="G5" s="162"/>
      <c r="H5" s="163"/>
    </row>
    <row r="6" spans="1:8" x14ac:dyDescent="0.2">
      <c r="A6" s="164"/>
      <c r="B6" s="165"/>
      <c r="C6" s="166"/>
      <c r="D6" s="167">
        <v>43358</v>
      </c>
      <c r="E6" s="168"/>
      <c r="F6" s="169">
        <v>32865</v>
      </c>
      <c r="G6" s="170"/>
      <c r="H6" s="171"/>
    </row>
    <row r="7" spans="1:8" x14ac:dyDescent="0.2">
      <c r="A7" s="152" t="s">
        <v>552</v>
      </c>
      <c r="B7" s="157"/>
      <c r="C7" s="158"/>
      <c r="D7" s="159">
        <v>99641</v>
      </c>
      <c r="E7" s="160"/>
      <c r="F7" s="161">
        <v>73475</v>
      </c>
      <c r="G7" s="162"/>
      <c r="H7" s="163"/>
    </row>
    <row r="8" spans="1:8" x14ac:dyDescent="0.2">
      <c r="A8" s="164"/>
      <c r="B8" s="165"/>
      <c r="C8" s="166"/>
      <c r="D8" s="167">
        <v>67131</v>
      </c>
      <c r="E8" s="168"/>
      <c r="F8" s="169">
        <v>43072</v>
      </c>
      <c r="G8" s="170"/>
      <c r="H8" s="171"/>
    </row>
    <row r="9" spans="1:8" x14ac:dyDescent="0.2">
      <c r="A9" s="152" t="s">
        <v>553</v>
      </c>
      <c r="B9" s="157"/>
      <c r="C9" s="158"/>
      <c r="D9" s="159">
        <v>82274</v>
      </c>
      <c r="E9" s="160"/>
      <c r="F9" s="161">
        <v>87464</v>
      </c>
      <c r="G9" s="162"/>
      <c r="H9" s="163"/>
    </row>
    <row r="10" spans="1:8" x14ac:dyDescent="0.2">
      <c r="A10" s="164"/>
      <c r="B10" s="165"/>
      <c r="C10" s="166"/>
      <c r="D10" s="167">
        <v>39867</v>
      </c>
      <c r="E10" s="168"/>
      <c r="F10" s="169">
        <v>47479</v>
      </c>
      <c r="G10" s="170"/>
      <c r="H10" s="171"/>
    </row>
    <row r="11" spans="1:8" x14ac:dyDescent="0.2">
      <c r="A11" s="152" t="s">
        <v>554</v>
      </c>
      <c r="B11" s="157"/>
      <c r="C11" s="158"/>
      <c r="D11" s="159">
        <v>97153</v>
      </c>
      <c r="E11" s="160"/>
      <c r="F11" s="161">
        <v>96248</v>
      </c>
      <c r="G11" s="162"/>
      <c r="H11" s="163"/>
    </row>
    <row r="12" spans="1:8" x14ac:dyDescent="0.2">
      <c r="A12" s="164"/>
      <c r="B12" s="165"/>
      <c r="C12" s="172"/>
      <c r="D12" s="167">
        <v>45178</v>
      </c>
      <c r="E12" s="168"/>
      <c r="F12" s="169">
        <v>55768</v>
      </c>
      <c r="G12" s="170"/>
      <c r="H12" s="171"/>
    </row>
    <row r="13" spans="1:8" x14ac:dyDescent="0.2">
      <c r="A13" s="152"/>
      <c r="B13" s="157"/>
      <c r="C13" s="173"/>
      <c r="D13" s="174">
        <v>89873</v>
      </c>
      <c r="E13" s="175"/>
      <c r="F13" s="176">
        <v>78365</v>
      </c>
      <c r="G13" s="177"/>
      <c r="H13" s="163"/>
    </row>
    <row r="14" spans="1:8" x14ac:dyDescent="0.2">
      <c r="A14" s="164"/>
      <c r="B14" s="165"/>
      <c r="C14" s="166"/>
      <c r="D14" s="167">
        <v>45439</v>
      </c>
      <c r="E14" s="168"/>
      <c r="F14" s="169">
        <v>42852</v>
      </c>
      <c r="G14" s="170"/>
      <c r="H14" s="171"/>
    </row>
    <row r="17" spans="1:11" x14ac:dyDescent="0.2">
      <c r="A17" s="148" t="s">
        <v>53</v>
      </c>
    </row>
    <row r="18" spans="1:11" x14ac:dyDescent="0.2">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2">
      <c r="A19" s="178" t="s">
        <v>54</v>
      </c>
      <c r="B19" s="178">
        <f>ROUND(VALUE(SUBSTITUTE(実質収支比率等に係る経年分析!F$48,"▲","-")),2)</f>
        <v>7.87</v>
      </c>
      <c r="C19" s="178">
        <f>ROUND(VALUE(SUBSTITUTE(実質収支比率等に係る経年分析!G$48,"▲","-")),2)</f>
        <v>7.55</v>
      </c>
      <c r="D19" s="178">
        <f>ROUND(VALUE(SUBSTITUTE(実質収支比率等に係る経年分析!H$48,"▲","-")),2)</f>
        <v>7.9</v>
      </c>
      <c r="E19" s="178">
        <f>ROUND(VALUE(SUBSTITUTE(実質収支比率等に係る経年分析!I$48,"▲","-")),2)</f>
        <v>6.56</v>
      </c>
      <c r="F19" s="178">
        <f>ROUND(VALUE(SUBSTITUTE(実質収支比率等に係る経年分析!J$48,"▲","-")),2)</f>
        <v>5.75</v>
      </c>
    </row>
    <row r="20" spans="1:11" x14ac:dyDescent="0.2">
      <c r="A20" s="178" t="s">
        <v>55</v>
      </c>
      <c r="B20" s="178">
        <f>ROUND(VALUE(SUBSTITUTE(実質収支比率等に係る経年分析!F$47,"▲","-")),2)</f>
        <v>25.11</v>
      </c>
      <c r="C20" s="178">
        <f>ROUND(VALUE(SUBSTITUTE(実質収支比率等に係る経年分析!G$47,"▲","-")),2)</f>
        <v>25.26</v>
      </c>
      <c r="D20" s="178">
        <f>ROUND(VALUE(SUBSTITUTE(実質収支比率等に係る経年分析!H$47,"▲","-")),2)</f>
        <v>23.23</v>
      </c>
      <c r="E20" s="178">
        <f>ROUND(VALUE(SUBSTITUTE(実質収支比率等に係る経年分析!I$47,"▲","-")),2)</f>
        <v>15.93</v>
      </c>
      <c r="F20" s="178">
        <f>ROUND(VALUE(SUBSTITUTE(実質収支比率等に係る経年分析!J$47,"▲","-")),2)</f>
        <v>15.43</v>
      </c>
    </row>
    <row r="21" spans="1:11" x14ac:dyDescent="0.2">
      <c r="A21" s="178" t="s">
        <v>56</v>
      </c>
      <c r="B21" s="178">
        <f>IF(ISNUMBER(VALUE(SUBSTITUTE(実質収支比率等に係る経年分析!F$49,"▲","-"))),ROUND(VALUE(SUBSTITUTE(実質収支比率等に係る経年分析!F$49,"▲","-")),2),NA())</f>
        <v>-2.06</v>
      </c>
      <c r="C21" s="178">
        <f>IF(ISNUMBER(VALUE(SUBSTITUTE(実質収支比率等に係る経年分析!G$49,"▲","-"))),ROUND(VALUE(SUBSTITUTE(実質収支比率等に係る経年分析!G$49,"▲","-")),2),NA())</f>
        <v>-0.36</v>
      </c>
      <c r="D21" s="178">
        <f>IF(ISNUMBER(VALUE(SUBSTITUTE(実質収支比率等に係る経年分析!H$49,"▲","-"))),ROUND(VALUE(SUBSTITUTE(実質収支比率等に係る経年分析!H$49,"▲","-")),2),NA())</f>
        <v>-1.88</v>
      </c>
      <c r="E21" s="178">
        <f>IF(ISNUMBER(VALUE(SUBSTITUTE(実質収支比率等に係る経年分析!I$49,"▲","-"))),ROUND(VALUE(SUBSTITUTE(実質収支比率等に係る経年分析!I$49,"▲","-")),2),NA())</f>
        <v>-8.77</v>
      </c>
      <c r="F21" s="178">
        <f>IF(ISNUMBER(VALUE(SUBSTITUTE(実質収支比率等に係る経年分析!J$49,"▲","-"))),ROUND(VALUE(SUBSTITUTE(実質収支比率等に係る経年分析!J$49,"▲","-")),2),NA())</f>
        <v>-0.52</v>
      </c>
    </row>
    <row r="24" spans="1:11" x14ac:dyDescent="0.2">
      <c r="A24" s="148" t="s">
        <v>57</v>
      </c>
    </row>
    <row r="25" spans="1:11" x14ac:dyDescent="0.2">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2">
      <c r="A26" s="179"/>
      <c r="B26" s="179" t="s">
        <v>58</v>
      </c>
      <c r="C26" s="179" t="s">
        <v>59</v>
      </c>
      <c r="D26" s="179" t="s">
        <v>58</v>
      </c>
      <c r="E26" s="179" t="s">
        <v>59</v>
      </c>
      <c r="F26" s="179" t="s">
        <v>58</v>
      </c>
      <c r="G26" s="179" t="s">
        <v>59</v>
      </c>
      <c r="H26" s="179" t="s">
        <v>58</v>
      </c>
      <c r="I26" s="179" t="s">
        <v>59</v>
      </c>
      <c r="J26" s="179" t="s">
        <v>58</v>
      </c>
      <c r="K26" s="179" t="s">
        <v>59</v>
      </c>
    </row>
    <row r="27" spans="1:11" x14ac:dyDescent="0.2">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2">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2">
      <c r="A29" s="179" t="str">
        <f>IF(連結実質赤字比率に係る赤字・黒字の構成分析!C$41="",NA(),連結実質赤字比率に係る赤字・黒字の構成分析!C$41)</f>
        <v>西都児湯情報公開・個人情報保護審査会会計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2">
      <c r="A30" s="179" t="str">
        <f>IF(連結実質赤字比率に係る赤字・黒字の構成分析!C$40="",NA(),連結実質赤字比率に係る赤字・黒字の構成分析!C$40)</f>
        <v>土地取得特別会計</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0.03</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0.74</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0.02</v>
      </c>
    </row>
    <row r="31" spans="1:11" x14ac:dyDescent="0.2">
      <c r="A31" s="179" t="str">
        <f>IF(連結実質赤字比率に係る赤字・黒字の構成分析!C$39="",NA(),連結実質赤字比率に係る赤字・黒字の構成分析!C$39)</f>
        <v>新富町後期高齢者医療特別会計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0.03</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0.02</v>
      </c>
    </row>
    <row r="32" spans="1:11" x14ac:dyDescent="0.2">
      <c r="A32" s="179" t="str">
        <f>IF(連結実質赤字比率に係る赤字・黒字の構成分析!C$38="",NA(),連結実質赤字比率に係る赤字・黒字の構成分析!C$38)</f>
        <v>新富町介護保険特別会計（介護サービス事業勘定）</v>
      </c>
      <c r="B32" s="179" t="e">
        <f>IF(ROUND(VALUE(SUBSTITUTE(連結実質赤字比率に係る赤字・黒字の構成分析!F$38,"▲", "-")), 2) &lt; 0, ABS(ROUND(VALUE(SUBSTITUTE(連結実質赤字比率に係る赤字・黒字の構成分析!F$38,"▲", "-")), 2)), NA())</f>
        <v>#VALUE!</v>
      </c>
      <c r="C32" s="179" t="e">
        <f>IF(ROUND(VALUE(SUBSTITUTE(連結実質赤字比率に係る赤字・黒字の構成分析!F$38,"▲", "-")), 2) &gt;= 0, ABS(ROUND(VALUE(SUBSTITUTE(連結実質赤字比率に係る赤字・黒字の構成分析!F$38,"▲", "-")), 2)), NA())</f>
        <v>#VALUE!</v>
      </c>
      <c r="D32" s="179" t="e">
        <f>IF(ROUND(VALUE(SUBSTITUTE(連結実質赤字比率に係る赤字・黒字の構成分析!G$38,"▲", "-")), 2) &lt; 0, ABS(ROUND(VALUE(SUBSTITUTE(連結実質赤字比率に係る赤字・黒字の構成分析!G$38,"▲", "-")), 2)), NA())</f>
        <v>#VALUE!</v>
      </c>
      <c r="E32" s="179" t="e">
        <f>IF(ROUND(VALUE(SUBSTITUTE(連結実質赤字比率に係る赤字・黒字の構成分析!G$38,"▲", "-")), 2) &gt;= 0, ABS(ROUND(VALUE(SUBSTITUTE(連結実質赤字比率に係る赤字・黒字の構成分析!G$38,"▲", "-")), 2)), NA())</f>
        <v>#VALUE!</v>
      </c>
      <c r="F32" s="179" t="e">
        <f>IF(ROUND(VALUE(SUBSTITUTE(連結実質赤字比率に係る赤字・黒字の構成分析!H$38,"▲", "-")), 2) &lt; 0, ABS(ROUND(VALUE(SUBSTITUTE(連結実質赤字比率に係る赤字・黒字の構成分析!H$38,"▲", "-")), 2)), NA())</f>
        <v>#VALUE!</v>
      </c>
      <c r="G32" s="179" t="e">
        <f>IF(ROUND(VALUE(SUBSTITUTE(連結実質赤字比率に係る赤字・黒字の構成分析!H$38,"▲", "-")), 2) &gt;= 0, ABS(ROUND(VALUE(SUBSTITUTE(連結実質赤字比率に係る赤字・黒字の構成分析!H$38,"▲", "-")), 2)), NA())</f>
        <v>#VALUE!</v>
      </c>
      <c r="H32" s="179" t="e">
        <f>IF(ROUND(VALUE(SUBSTITUTE(連結実質赤字比率に係る赤字・黒字の構成分析!I$38,"▲", "-")), 2) &lt; 0, ABS(ROUND(VALUE(SUBSTITUTE(連結実質赤字比率に係る赤字・黒字の構成分析!I$38,"▲", "-")), 2)), NA())</f>
        <v>#VALUE!</v>
      </c>
      <c r="I32" s="179" t="e">
        <f>IF(ROUND(VALUE(SUBSTITUTE(連結実質赤字比率に係る赤字・黒字の構成分析!I$38,"▲", "-")), 2) &gt;= 0, ABS(ROUND(VALUE(SUBSTITUTE(連結実質赤字比率に係る赤字・黒字の構成分析!I$38,"▲", "-")), 2)), NA())</f>
        <v>#VALUE!</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0.03</v>
      </c>
    </row>
    <row r="33" spans="1:16" x14ac:dyDescent="0.2">
      <c r="A33" s="179" t="str">
        <f>IF(連結実質赤字比率に係る赤字・黒字の構成分析!C$37="",NA(),連結実質赤字比率に係る赤字・黒字の構成分析!C$37)</f>
        <v>新富町国民健康保険特別会計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4.8899999999999997</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5.56</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1.17</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0.91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1.32</v>
      </c>
    </row>
    <row r="34" spans="1:16" x14ac:dyDescent="0.2">
      <c r="A34" s="179" t="str">
        <f>IF(連結実質赤字比率に係る赤字・黒字の構成分析!C$36="",NA(),連結実質赤字比率に係る赤字・黒字の構成分析!C$36)</f>
        <v>新富町介護保険特別会計（保険事業勘定）</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3.4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3.36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4.1399999999999997</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5.17</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1.61</v>
      </c>
    </row>
    <row r="35" spans="1:16" x14ac:dyDescent="0.2">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7.86</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7.54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7.86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5.8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5.72</v>
      </c>
    </row>
    <row r="36" spans="1:16" x14ac:dyDescent="0.2">
      <c r="A36" s="179" t="str">
        <f>IF(連結実質赤字比率に係る赤字・黒字の構成分析!C$34="",NA(),連結実質赤字比率に係る赤字・黒字の構成分析!C$34)</f>
        <v>新富町水道事業</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14.18</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15.56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17.09</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17.649999999999999</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17.28</v>
      </c>
    </row>
    <row r="39" spans="1:16" x14ac:dyDescent="0.2">
      <c r="A39" s="148" t="s">
        <v>60</v>
      </c>
    </row>
    <row r="40" spans="1:16" x14ac:dyDescent="0.2">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2">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2">
      <c r="A42" s="180" t="s">
        <v>63</v>
      </c>
      <c r="B42" s="180"/>
      <c r="C42" s="180"/>
      <c r="D42" s="180">
        <f>'実質公債費比率（分子）の構造'!K$52</f>
        <v>414</v>
      </c>
      <c r="E42" s="180"/>
      <c r="F42" s="180"/>
      <c r="G42" s="180">
        <f>'実質公債費比率（分子）の構造'!L$52</f>
        <v>415</v>
      </c>
      <c r="H42" s="180"/>
      <c r="I42" s="180"/>
      <c r="J42" s="180">
        <f>'実質公債費比率（分子）の構造'!M$52</f>
        <v>416</v>
      </c>
      <c r="K42" s="180"/>
      <c r="L42" s="180"/>
      <c r="M42" s="180">
        <f>'実質公債費比率（分子）の構造'!N$52</f>
        <v>379</v>
      </c>
      <c r="N42" s="180"/>
      <c r="O42" s="180"/>
      <c r="P42" s="180">
        <f>'実質公債費比率（分子）の構造'!O$52</f>
        <v>361</v>
      </c>
    </row>
    <row r="43" spans="1:16" x14ac:dyDescent="0.2">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2">
      <c r="A44" s="180" t="s">
        <v>65</v>
      </c>
      <c r="B44" s="180">
        <f>'実質公債費比率（分子）の構造'!K$50</f>
        <v>38</v>
      </c>
      <c r="C44" s="180"/>
      <c r="D44" s="180"/>
      <c r="E44" s="180">
        <f>'実質公債費比率（分子）の構造'!L$50</f>
        <v>3</v>
      </c>
      <c r="F44" s="180"/>
      <c r="G44" s="180"/>
      <c r="H44" s="180">
        <f>'実質公債費比率（分子）の構造'!M$50</f>
        <v>3</v>
      </c>
      <c r="I44" s="180"/>
      <c r="J44" s="180"/>
      <c r="K44" s="180">
        <f>'実質公債費比率（分子）の構造'!N$50</f>
        <v>2</v>
      </c>
      <c r="L44" s="180"/>
      <c r="M44" s="180"/>
      <c r="N44" s="180">
        <f>'実質公債費比率（分子）の構造'!O$50</f>
        <v>0</v>
      </c>
      <c r="O44" s="180"/>
      <c r="P44" s="180"/>
    </row>
    <row r="45" spans="1:16" x14ac:dyDescent="0.2">
      <c r="A45" s="180" t="s">
        <v>66</v>
      </c>
      <c r="B45" s="180">
        <f>'実質公債費比率（分子）の構造'!K$49</f>
        <v>136</v>
      </c>
      <c r="C45" s="180"/>
      <c r="D45" s="180"/>
      <c r="E45" s="180">
        <f>'実質公債費比率（分子）の構造'!L$49</f>
        <v>134</v>
      </c>
      <c r="F45" s="180"/>
      <c r="G45" s="180"/>
      <c r="H45" s="180">
        <f>'実質公債費比率（分子）の構造'!M$49</f>
        <v>149</v>
      </c>
      <c r="I45" s="180"/>
      <c r="J45" s="180"/>
      <c r="K45" s="180">
        <f>'実質公債費比率（分子）の構造'!N$49</f>
        <v>118</v>
      </c>
      <c r="L45" s="180"/>
      <c r="M45" s="180"/>
      <c r="N45" s="180">
        <f>'実質公債費比率（分子）の構造'!O$49</f>
        <v>50</v>
      </c>
      <c r="O45" s="180"/>
      <c r="P45" s="180"/>
    </row>
    <row r="46" spans="1:16" x14ac:dyDescent="0.2">
      <c r="A46" s="180" t="s">
        <v>67</v>
      </c>
      <c r="B46" s="180">
        <f>'実質公債費比率（分子）の構造'!K$48</f>
        <v>4</v>
      </c>
      <c r="C46" s="180"/>
      <c r="D46" s="180"/>
      <c r="E46" s="180">
        <f>'実質公債費比率（分子）の構造'!L$48</f>
        <v>1</v>
      </c>
      <c r="F46" s="180"/>
      <c r="G46" s="180"/>
      <c r="H46" s="180">
        <f>'実質公債費比率（分子）の構造'!M$48</f>
        <v>1</v>
      </c>
      <c r="I46" s="180"/>
      <c r="J46" s="180"/>
      <c r="K46" s="180">
        <f>'実質公債費比率（分子）の構造'!N$48</f>
        <v>2</v>
      </c>
      <c r="L46" s="180"/>
      <c r="M46" s="180"/>
      <c r="N46" s="180">
        <f>'実質公債費比率（分子）の構造'!O$48</f>
        <v>2</v>
      </c>
      <c r="O46" s="180"/>
      <c r="P46" s="180"/>
    </row>
    <row r="47" spans="1:16" x14ac:dyDescent="0.2">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2">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2">
      <c r="A49" s="180" t="s">
        <v>70</v>
      </c>
      <c r="B49" s="180">
        <f>'実質公債費比率（分子）の構造'!K$45</f>
        <v>600</v>
      </c>
      <c r="C49" s="180"/>
      <c r="D49" s="180"/>
      <c r="E49" s="180">
        <f>'実質公債費比率（分子）の構造'!L$45</f>
        <v>592</v>
      </c>
      <c r="F49" s="180"/>
      <c r="G49" s="180"/>
      <c r="H49" s="180">
        <f>'実質公債費比率（分子）の構造'!M$45</f>
        <v>606</v>
      </c>
      <c r="I49" s="180"/>
      <c r="J49" s="180"/>
      <c r="K49" s="180">
        <f>'実質公債費比率（分子）の構造'!N$45</f>
        <v>561</v>
      </c>
      <c r="L49" s="180"/>
      <c r="M49" s="180"/>
      <c r="N49" s="180">
        <f>'実質公債費比率（分子）の構造'!O$45</f>
        <v>580</v>
      </c>
      <c r="O49" s="180"/>
      <c r="P49" s="180"/>
    </row>
    <row r="50" spans="1:16" x14ac:dyDescent="0.2">
      <c r="A50" s="180" t="s">
        <v>71</v>
      </c>
      <c r="B50" s="180" t="e">
        <f>NA()</f>
        <v>#N/A</v>
      </c>
      <c r="C50" s="180">
        <f>IF(ISNUMBER('実質公債費比率（分子）の構造'!K$53),'実質公債費比率（分子）の構造'!K$53,NA())</f>
        <v>364</v>
      </c>
      <c r="D50" s="180" t="e">
        <f>NA()</f>
        <v>#N/A</v>
      </c>
      <c r="E50" s="180" t="e">
        <f>NA()</f>
        <v>#N/A</v>
      </c>
      <c r="F50" s="180">
        <f>IF(ISNUMBER('実質公債費比率（分子）の構造'!L$53),'実質公債費比率（分子）の構造'!L$53,NA())</f>
        <v>315</v>
      </c>
      <c r="G50" s="180" t="e">
        <f>NA()</f>
        <v>#N/A</v>
      </c>
      <c r="H50" s="180" t="e">
        <f>NA()</f>
        <v>#N/A</v>
      </c>
      <c r="I50" s="180">
        <f>IF(ISNUMBER('実質公債費比率（分子）の構造'!M$53),'実質公債費比率（分子）の構造'!M$53,NA())</f>
        <v>343</v>
      </c>
      <c r="J50" s="180" t="e">
        <f>NA()</f>
        <v>#N/A</v>
      </c>
      <c r="K50" s="180" t="e">
        <f>NA()</f>
        <v>#N/A</v>
      </c>
      <c r="L50" s="180">
        <f>IF(ISNUMBER('実質公債費比率（分子）の構造'!N$53),'実質公債費比率（分子）の構造'!N$53,NA())</f>
        <v>304</v>
      </c>
      <c r="M50" s="180" t="e">
        <f>NA()</f>
        <v>#N/A</v>
      </c>
      <c r="N50" s="180" t="e">
        <f>NA()</f>
        <v>#N/A</v>
      </c>
      <c r="O50" s="180">
        <f>IF(ISNUMBER('実質公債費比率（分子）の構造'!O$53),'実質公債費比率（分子）の構造'!O$53,NA())</f>
        <v>271</v>
      </c>
      <c r="P50" s="180" t="e">
        <f>NA()</f>
        <v>#N/A</v>
      </c>
    </row>
    <row r="53" spans="1:16" x14ac:dyDescent="0.2">
      <c r="A53" s="148" t="s">
        <v>72</v>
      </c>
    </row>
    <row r="54" spans="1:16" x14ac:dyDescent="0.2">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2">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2">
      <c r="A56" s="179" t="s">
        <v>43</v>
      </c>
      <c r="B56" s="179"/>
      <c r="C56" s="179"/>
      <c r="D56" s="179">
        <f>'将来負担比率（分子）の構造'!I$52</f>
        <v>4074</v>
      </c>
      <c r="E56" s="179"/>
      <c r="F56" s="179"/>
      <c r="G56" s="179">
        <f>'将来負担比率（分子）の構造'!J$52</f>
        <v>3926</v>
      </c>
      <c r="H56" s="179"/>
      <c r="I56" s="179"/>
      <c r="J56" s="179">
        <f>'将来負担比率（分子）の構造'!K$52</f>
        <v>3834</v>
      </c>
      <c r="K56" s="179"/>
      <c r="L56" s="179"/>
      <c r="M56" s="179">
        <f>'将来負担比率（分子）の構造'!L$52</f>
        <v>3673</v>
      </c>
      <c r="N56" s="179"/>
      <c r="O56" s="179"/>
      <c r="P56" s="179">
        <f>'将来負担比率（分子）の構造'!M$52</f>
        <v>3889</v>
      </c>
    </row>
    <row r="57" spans="1:16" x14ac:dyDescent="0.2">
      <c r="A57" s="179" t="s">
        <v>42</v>
      </c>
      <c r="B57" s="179"/>
      <c r="C57" s="179"/>
      <c r="D57" s="179">
        <f>'将来負担比率（分子）の構造'!I$51</f>
        <v>185</v>
      </c>
      <c r="E57" s="179"/>
      <c r="F57" s="179"/>
      <c r="G57" s="179">
        <f>'将来負担比率（分子）の構造'!J$51</f>
        <v>181</v>
      </c>
      <c r="H57" s="179"/>
      <c r="I57" s="179"/>
      <c r="J57" s="179">
        <f>'将来負担比率（分子）の構造'!K$51</f>
        <v>213</v>
      </c>
      <c r="K57" s="179"/>
      <c r="L57" s="179"/>
      <c r="M57" s="179">
        <f>'将来負担比率（分子）の構造'!L$51</f>
        <v>227</v>
      </c>
      <c r="N57" s="179"/>
      <c r="O57" s="179"/>
      <c r="P57" s="179">
        <f>'将来負担比率（分子）の構造'!M$51</f>
        <v>228</v>
      </c>
    </row>
    <row r="58" spans="1:16" x14ac:dyDescent="0.2">
      <c r="A58" s="179" t="s">
        <v>41</v>
      </c>
      <c r="B58" s="179"/>
      <c r="C58" s="179"/>
      <c r="D58" s="179">
        <f>'将来負担比率（分子）の構造'!I$50</f>
        <v>2613</v>
      </c>
      <c r="E58" s="179"/>
      <c r="F58" s="179"/>
      <c r="G58" s="179">
        <f>'将来負担比率（分子）の構造'!J$50</f>
        <v>2917</v>
      </c>
      <c r="H58" s="179"/>
      <c r="I58" s="179"/>
      <c r="J58" s="179">
        <f>'将来負担比率（分子）の構造'!K$50</f>
        <v>2827</v>
      </c>
      <c r="K58" s="179"/>
      <c r="L58" s="179"/>
      <c r="M58" s="179">
        <f>'将来負担比率（分子）の構造'!L$50</f>
        <v>2941</v>
      </c>
      <c r="N58" s="179"/>
      <c r="O58" s="179"/>
      <c r="P58" s="179">
        <f>'将来負担比率（分子）の構造'!M$50</f>
        <v>3054</v>
      </c>
    </row>
    <row r="59" spans="1:16" x14ac:dyDescent="0.2">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2">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2">
      <c r="A61" s="179" t="s">
        <v>36</v>
      </c>
      <c r="B61" s="179">
        <f>'将来負担比率（分子）の構造'!I$46</f>
        <v>7</v>
      </c>
      <c r="C61" s="179"/>
      <c r="D61" s="179"/>
      <c r="E61" s="179">
        <f>'将来負担比率（分子）の構造'!J$46</f>
        <v>7</v>
      </c>
      <c r="F61" s="179"/>
      <c r="G61" s="179"/>
      <c r="H61" s="179">
        <f>'将来負担比率（分子）の構造'!K$46</f>
        <v>7</v>
      </c>
      <c r="I61" s="179"/>
      <c r="J61" s="179"/>
      <c r="K61" s="179">
        <f>'将来負担比率（分子）の構造'!L$46</f>
        <v>9</v>
      </c>
      <c r="L61" s="179"/>
      <c r="M61" s="179"/>
      <c r="N61" s="179" t="str">
        <f>'将来負担比率（分子）の構造'!M$46</f>
        <v>-</v>
      </c>
      <c r="O61" s="179"/>
      <c r="P61" s="179"/>
    </row>
    <row r="62" spans="1:16" x14ac:dyDescent="0.2">
      <c r="A62" s="179" t="s">
        <v>35</v>
      </c>
      <c r="B62" s="179">
        <f>'将来負担比率（分子）の構造'!I$45</f>
        <v>1243</v>
      </c>
      <c r="C62" s="179"/>
      <c r="D62" s="179"/>
      <c r="E62" s="179">
        <f>'将来負担比率（分子）の構造'!J$45</f>
        <v>1227</v>
      </c>
      <c r="F62" s="179"/>
      <c r="G62" s="179"/>
      <c r="H62" s="179">
        <f>'将来負担比率（分子）の構造'!K$45</f>
        <v>1237</v>
      </c>
      <c r="I62" s="179"/>
      <c r="J62" s="179"/>
      <c r="K62" s="179">
        <f>'将来負担比率（分子）の構造'!L$45</f>
        <v>1241</v>
      </c>
      <c r="L62" s="179"/>
      <c r="M62" s="179"/>
      <c r="N62" s="179">
        <f>'将来負担比率（分子）の構造'!M$45</f>
        <v>1233</v>
      </c>
      <c r="O62" s="179"/>
      <c r="P62" s="179"/>
    </row>
    <row r="63" spans="1:16" x14ac:dyDescent="0.2">
      <c r="A63" s="179" t="s">
        <v>34</v>
      </c>
      <c r="B63" s="179">
        <f>'将来負担比率（分子）の構造'!I$44</f>
        <v>712</v>
      </c>
      <c r="C63" s="179"/>
      <c r="D63" s="179"/>
      <c r="E63" s="179">
        <f>'将来負担比率（分子）の構造'!J$44</f>
        <v>594</v>
      </c>
      <c r="F63" s="179"/>
      <c r="G63" s="179"/>
      <c r="H63" s="179">
        <f>'将来負担比率（分子）の構造'!K$44</f>
        <v>443</v>
      </c>
      <c r="I63" s="179"/>
      <c r="J63" s="179"/>
      <c r="K63" s="179">
        <f>'将来負担比率（分子）の構造'!L$44</f>
        <v>369</v>
      </c>
      <c r="L63" s="179"/>
      <c r="M63" s="179"/>
      <c r="N63" s="179">
        <f>'将来負担比率（分子）の構造'!M$44</f>
        <v>318</v>
      </c>
      <c r="O63" s="179"/>
      <c r="P63" s="179"/>
    </row>
    <row r="64" spans="1:16" x14ac:dyDescent="0.2">
      <c r="A64" s="179" t="s">
        <v>33</v>
      </c>
      <c r="B64" s="179">
        <f>'将来負担比率（分子）の構造'!I$43</f>
        <v>36</v>
      </c>
      <c r="C64" s="179"/>
      <c r="D64" s="179"/>
      <c r="E64" s="179">
        <f>'将来負担比率（分子）の構造'!J$43</f>
        <v>30</v>
      </c>
      <c r="F64" s="179"/>
      <c r="G64" s="179"/>
      <c r="H64" s="179">
        <f>'将来負担比率（分子）の構造'!K$43</f>
        <v>23</v>
      </c>
      <c r="I64" s="179"/>
      <c r="J64" s="179"/>
      <c r="K64" s="179" t="str">
        <f>'将来負担比率（分子）の構造'!L$43</f>
        <v>-</v>
      </c>
      <c r="L64" s="179"/>
      <c r="M64" s="179"/>
      <c r="N64" s="179">
        <f>'将来負担比率（分子）の構造'!M$43</f>
        <v>13</v>
      </c>
      <c r="O64" s="179"/>
      <c r="P64" s="179"/>
    </row>
    <row r="65" spans="1:16" x14ac:dyDescent="0.2">
      <c r="A65" s="179" t="s">
        <v>32</v>
      </c>
      <c r="B65" s="179">
        <f>'将来負担比率（分子）の構造'!I$42</f>
        <v>8</v>
      </c>
      <c r="C65" s="179"/>
      <c r="D65" s="179"/>
      <c r="E65" s="179">
        <f>'将来負担比率（分子）の構造'!J$42</f>
        <v>5</v>
      </c>
      <c r="F65" s="179"/>
      <c r="G65" s="179"/>
      <c r="H65" s="179">
        <f>'将来負担比率（分子）の構造'!K$42</f>
        <v>2</v>
      </c>
      <c r="I65" s="179"/>
      <c r="J65" s="179"/>
      <c r="K65" s="179">
        <f>'将来負担比率（分子）の構造'!L$42</f>
        <v>2</v>
      </c>
      <c r="L65" s="179"/>
      <c r="M65" s="179"/>
      <c r="N65" s="179" t="str">
        <f>'将来負担比率（分子）の構造'!M$42</f>
        <v>-</v>
      </c>
      <c r="O65" s="179"/>
      <c r="P65" s="179"/>
    </row>
    <row r="66" spans="1:16" x14ac:dyDescent="0.2">
      <c r="A66" s="179" t="s">
        <v>31</v>
      </c>
      <c r="B66" s="179">
        <f>'将来負担比率（分子）の構造'!I$41</f>
        <v>6397</v>
      </c>
      <c r="C66" s="179"/>
      <c r="D66" s="179"/>
      <c r="E66" s="179">
        <f>'将来負担比率（分子）の構造'!J$41</f>
        <v>6258</v>
      </c>
      <c r="F66" s="179"/>
      <c r="G66" s="179"/>
      <c r="H66" s="179">
        <f>'将来負担比率（分子）の構造'!K$41</f>
        <v>6120</v>
      </c>
      <c r="I66" s="179"/>
      <c r="J66" s="179"/>
      <c r="K66" s="179">
        <f>'将来負担比率（分子）の構造'!L$41</f>
        <v>5871</v>
      </c>
      <c r="L66" s="179"/>
      <c r="M66" s="179"/>
      <c r="N66" s="179">
        <f>'将来負担比率（分子）の構造'!M$41</f>
        <v>5866</v>
      </c>
      <c r="O66" s="179"/>
      <c r="P66" s="179"/>
    </row>
    <row r="67" spans="1:16" x14ac:dyDescent="0.2">
      <c r="A67" s="179" t="s">
        <v>75</v>
      </c>
      <c r="B67" s="179" t="e">
        <f>NA()</f>
        <v>#N/A</v>
      </c>
      <c r="C67" s="179">
        <f>IF(ISNUMBER('将来負担比率（分子）の構造'!I$53), IF('将来負担比率（分子）の構造'!I$53 &lt; 0, 0, '将来負担比率（分子）の構造'!I$53), NA())</f>
        <v>1530</v>
      </c>
      <c r="D67" s="179" t="e">
        <f>NA()</f>
        <v>#N/A</v>
      </c>
      <c r="E67" s="179" t="e">
        <f>NA()</f>
        <v>#N/A</v>
      </c>
      <c r="F67" s="179">
        <f>IF(ISNUMBER('将来負担比率（分子）の構造'!J$53), IF('将来負担比率（分子）の構造'!J$53 &lt; 0, 0, '将来負担比率（分子）の構造'!J$53), NA())</f>
        <v>1097</v>
      </c>
      <c r="G67" s="179" t="e">
        <f>NA()</f>
        <v>#N/A</v>
      </c>
      <c r="H67" s="179" t="e">
        <f>NA()</f>
        <v>#N/A</v>
      </c>
      <c r="I67" s="179">
        <f>IF(ISNUMBER('将来負担比率（分子）の構造'!K$53), IF('将来負担比率（分子）の構造'!K$53 &lt; 0, 0, '将来負担比率（分子）の構造'!K$53), NA())</f>
        <v>957</v>
      </c>
      <c r="J67" s="179" t="e">
        <f>NA()</f>
        <v>#N/A</v>
      </c>
      <c r="K67" s="179" t="e">
        <f>NA()</f>
        <v>#N/A</v>
      </c>
      <c r="L67" s="179">
        <f>IF(ISNUMBER('将来負担比率（分子）の構造'!L$53), IF('将来負担比率（分子）の構造'!L$53 &lt; 0, 0, '将来負担比率（分子）の構造'!L$53), NA())</f>
        <v>652</v>
      </c>
      <c r="M67" s="179" t="e">
        <f>NA()</f>
        <v>#N/A</v>
      </c>
      <c r="N67" s="179" t="e">
        <f>NA()</f>
        <v>#N/A</v>
      </c>
      <c r="O67" s="179">
        <f>IF(ISNUMBER('将来負担比率（分子）の構造'!M$53), IF('将来負担比率（分子）の構造'!M$53 &lt; 0, 0, '将来負担比率（分子）の構造'!M$53), NA())</f>
        <v>259</v>
      </c>
      <c r="P67" s="179" t="e">
        <f>NA()</f>
        <v>#N/A</v>
      </c>
    </row>
    <row r="70" spans="1:16" x14ac:dyDescent="0.2">
      <c r="A70" s="181" t="s">
        <v>76</v>
      </c>
      <c r="B70" s="181"/>
      <c r="C70" s="181"/>
      <c r="D70" s="181"/>
      <c r="E70" s="181"/>
      <c r="F70" s="181"/>
    </row>
    <row r="71" spans="1:16" x14ac:dyDescent="0.2">
      <c r="A71" s="182"/>
      <c r="B71" s="182" t="str">
        <f>基金残高に係る経年分析!F54</f>
        <v>H30</v>
      </c>
      <c r="C71" s="182" t="str">
        <f>基金残高に係る経年分析!G54</f>
        <v>R01</v>
      </c>
      <c r="D71" s="182" t="str">
        <f>基金残高に係る経年分析!H54</f>
        <v>R02</v>
      </c>
    </row>
    <row r="72" spans="1:16" x14ac:dyDescent="0.2">
      <c r="A72" s="182" t="s">
        <v>77</v>
      </c>
      <c r="B72" s="183">
        <f>基金残高に係る経年分析!F55</f>
        <v>920</v>
      </c>
      <c r="C72" s="183">
        <f>基金残高に係る経年分析!G55</f>
        <v>629</v>
      </c>
      <c r="D72" s="183">
        <f>基金残高に係る経年分析!H55</f>
        <v>631</v>
      </c>
    </row>
    <row r="73" spans="1:16" x14ac:dyDescent="0.2">
      <c r="A73" s="182" t="s">
        <v>78</v>
      </c>
      <c r="B73" s="183">
        <f>基金残高に係る経年分析!F56</f>
        <v>77</v>
      </c>
      <c r="C73" s="183">
        <f>基金残高に係る経年分析!G56</f>
        <v>78</v>
      </c>
      <c r="D73" s="183">
        <f>基金残高に係る経年分析!H56</f>
        <v>78</v>
      </c>
    </row>
    <row r="74" spans="1:16" x14ac:dyDescent="0.2">
      <c r="A74" s="182" t="s">
        <v>79</v>
      </c>
      <c r="B74" s="183">
        <f>基金残高に係る経年分析!F57</f>
        <v>1398</v>
      </c>
      <c r="C74" s="183">
        <f>基金残高に係る経年分析!G57</f>
        <v>1725</v>
      </c>
      <c r="D74" s="183">
        <f>基金残高に係る経年分析!H57</f>
        <v>2489</v>
      </c>
    </row>
  </sheetData>
  <sheetProtection algorithmName="SHA-512" hashValue="VVU4ye6FUkAiyEMsMEJoKzt+k3s8HEvQ6A4uIqWbJ/YRxx0sgC4MkVnG7PH85ORypEybelIAe7w4q5nmQjY+EQ==" saltValue="lna4+Sr4sNU4FeKfbQB3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4" customWidth="1"/>
    <col min="96" max="133" width="1.6640625" style="241" customWidth="1"/>
    <col min="134" max="143" width="1.6640625" style="224" customWidth="1"/>
    <col min="144" max="16384" width="0" style="224" hidden="1"/>
  </cols>
  <sheetData>
    <row r="1" spans="2:143" ht="22.5" customHeight="1" thickBot="1" x14ac:dyDescent="0.25">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1" t="s">
        <v>210</v>
      </c>
      <c r="DI1" s="622"/>
      <c r="DJ1" s="622"/>
      <c r="DK1" s="622"/>
      <c r="DL1" s="622"/>
      <c r="DM1" s="622"/>
      <c r="DN1" s="623"/>
      <c r="DO1" s="224"/>
      <c r="DP1" s="621" t="s">
        <v>211</v>
      </c>
      <c r="DQ1" s="622"/>
      <c r="DR1" s="622"/>
      <c r="DS1" s="622"/>
      <c r="DT1" s="622"/>
      <c r="DU1" s="622"/>
      <c r="DV1" s="622"/>
      <c r="DW1" s="622"/>
      <c r="DX1" s="622"/>
      <c r="DY1" s="622"/>
      <c r="DZ1" s="622"/>
      <c r="EA1" s="622"/>
      <c r="EB1" s="622"/>
      <c r="EC1" s="623"/>
      <c r="ED1" s="222"/>
      <c r="EE1" s="222"/>
      <c r="EF1" s="222"/>
      <c r="EG1" s="222"/>
      <c r="EH1" s="222"/>
      <c r="EI1" s="222"/>
      <c r="EJ1" s="222"/>
      <c r="EK1" s="222"/>
      <c r="EL1" s="222"/>
      <c r="EM1" s="222"/>
    </row>
    <row r="2" spans="2:143" ht="22.5" customHeight="1" x14ac:dyDescent="0.2">
      <c r="B2" s="225" t="s">
        <v>212</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2">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28" customFormat="1" ht="11.25" customHeight="1" x14ac:dyDescent="0.2">
      <c r="B5" s="631" t="s">
        <v>223</v>
      </c>
      <c r="C5" s="632"/>
      <c r="D5" s="632"/>
      <c r="E5" s="632"/>
      <c r="F5" s="632"/>
      <c r="G5" s="632"/>
      <c r="H5" s="632"/>
      <c r="I5" s="632"/>
      <c r="J5" s="632"/>
      <c r="K5" s="632"/>
      <c r="L5" s="632"/>
      <c r="M5" s="632"/>
      <c r="N5" s="632"/>
      <c r="O5" s="632"/>
      <c r="P5" s="632"/>
      <c r="Q5" s="633"/>
      <c r="R5" s="634">
        <v>1530706</v>
      </c>
      <c r="S5" s="635"/>
      <c r="T5" s="635"/>
      <c r="U5" s="635"/>
      <c r="V5" s="635"/>
      <c r="W5" s="635"/>
      <c r="X5" s="635"/>
      <c r="Y5" s="636"/>
      <c r="Z5" s="637">
        <v>11</v>
      </c>
      <c r="AA5" s="637"/>
      <c r="AB5" s="637"/>
      <c r="AC5" s="637"/>
      <c r="AD5" s="638">
        <v>1530706</v>
      </c>
      <c r="AE5" s="638"/>
      <c r="AF5" s="638"/>
      <c r="AG5" s="638"/>
      <c r="AH5" s="638"/>
      <c r="AI5" s="638"/>
      <c r="AJ5" s="638"/>
      <c r="AK5" s="638"/>
      <c r="AL5" s="639">
        <v>37.799999999999997</v>
      </c>
      <c r="AM5" s="640"/>
      <c r="AN5" s="640"/>
      <c r="AO5" s="641"/>
      <c r="AP5" s="631" t="s">
        <v>224</v>
      </c>
      <c r="AQ5" s="632"/>
      <c r="AR5" s="632"/>
      <c r="AS5" s="632"/>
      <c r="AT5" s="632"/>
      <c r="AU5" s="632"/>
      <c r="AV5" s="632"/>
      <c r="AW5" s="632"/>
      <c r="AX5" s="632"/>
      <c r="AY5" s="632"/>
      <c r="AZ5" s="632"/>
      <c r="BA5" s="632"/>
      <c r="BB5" s="632"/>
      <c r="BC5" s="632"/>
      <c r="BD5" s="632"/>
      <c r="BE5" s="632"/>
      <c r="BF5" s="633"/>
      <c r="BG5" s="645">
        <v>1530706</v>
      </c>
      <c r="BH5" s="646"/>
      <c r="BI5" s="646"/>
      <c r="BJ5" s="646"/>
      <c r="BK5" s="646"/>
      <c r="BL5" s="646"/>
      <c r="BM5" s="646"/>
      <c r="BN5" s="647"/>
      <c r="BO5" s="648">
        <v>100</v>
      </c>
      <c r="BP5" s="648"/>
      <c r="BQ5" s="648"/>
      <c r="BR5" s="648"/>
      <c r="BS5" s="649">
        <v>3976</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2">
      <c r="B6" s="642" t="s">
        <v>228</v>
      </c>
      <c r="C6" s="643"/>
      <c r="D6" s="643"/>
      <c r="E6" s="643"/>
      <c r="F6" s="643"/>
      <c r="G6" s="643"/>
      <c r="H6" s="643"/>
      <c r="I6" s="643"/>
      <c r="J6" s="643"/>
      <c r="K6" s="643"/>
      <c r="L6" s="643"/>
      <c r="M6" s="643"/>
      <c r="N6" s="643"/>
      <c r="O6" s="643"/>
      <c r="P6" s="643"/>
      <c r="Q6" s="644"/>
      <c r="R6" s="645">
        <v>84500</v>
      </c>
      <c r="S6" s="646"/>
      <c r="T6" s="646"/>
      <c r="U6" s="646"/>
      <c r="V6" s="646"/>
      <c r="W6" s="646"/>
      <c r="X6" s="646"/>
      <c r="Y6" s="647"/>
      <c r="Z6" s="648">
        <v>0.6</v>
      </c>
      <c r="AA6" s="648"/>
      <c r="AB6" s="648"/>
      <c r="AC6" s="648"/>
      <c r="AD6" s="649">
        <v>84500</v>
      </c>
      <c r="AE6" s="649"/>
      <c r="AF6" s="649"/>
      <c r="AG6" s="649"/>
      <c r="AH6" s="649"/>
      <c r="AI6" s="649"/>
      <c r="AJ6" s="649"/>
      <c r="AK6" s="649"/>
      <c r="AL6" s="650">
        <v>2.1</v>
      </c>
      <c r="AM6" s="651"/>
      <c r="AN6" s="651"/>
      <c r="AO6" s="652"/>
      <c r="AP6" s="642" t="s">
        <v>229</v>
      </c>
      <c r="AQ6" s="643"/>
      <c r="AR6" s="643"/>
      <c r="AS6" s="643"/>
      <c r="AT6" s="643"/>
      <c r="AU6" s="643"/>
      <c r="AV6" s="643"/>
      <c r="AW6" s="643"/>
      <c r="AX6" s="643"/>
      <c r="AY6" s="643"/>
      <c r="AZ6" s="643"/>
      <c r="BA6" s="643"/>
      <c r="BB6" s="643"/>
      <c r="BC6" s="643"/>
      <c r="BD6" s="643"/>
      <c r="BE6" s="643"/>
      <c r="BF6" s="644"/>
      <c r="BG6" s="645">
        <v>1530706</v>
      </c>
      <c r="BH6" s="646"/>
      <c r="BI6" s="646"/>
      <c r="BJ6" s="646"/>
      <c r="BK6" s="646"/>
      <c r="BL6" s="646"/>
      <c r="BM6" s="646"/>
      <c r="BN6" s="647"/>
      <c r="BO6" s="648">
        <v>100</v>
      </c>
      <c r="BP6" s="648"/>
      <c r="BQ6" s="648"/>
      <c r="BR6" s="648"/>
      <c r="BS6" s="649">
        <v>3976</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111019</v>
      </c>
      <c r="CS6" s="646"/>
      <c r="CT6" s="646"/>
      <c r="CU6" s="646"/>
      <c r="CV6" s="646"/>
      <c r="CW6" s="646"/>
      <c r="CX6" s="646"/>
      <c r="CY6" s="647"/>
      <c r="CZ6" s="639">
        <v>0.8</v>
      </c>
      <c r="DA6" s="640"/>
      <c r="DB6" s="640"/>
      <c r="DC6" s="659"/>
      <c r="DD6" s="654">
        <v>7568</v>
      </c>
      <c r="DE6" s="646"/>
      <c r="DF6" s="646"/>
      <c r="DG6" s="646"/>
      <c r="DH6" s="646"/>
      <c r="DI6" s="646"/>
      <c r="DJ6" s="646"/>
      <c r="DK6" s="646"/>
      <c r="DL6" s="646"/>
      <c r="DM6" s="646"/>
      <c r="DN6" s="646"/>
      <c r="DO6" s="646"/>
      <c r="DP6" s="647"/>
      <c r="DQ6" s="654">
        <v>103451</v>
      </c>
      <c r="DR6" s="646"/>
      <c r="DS6" s="646"/>
      <c r="DT6" s="646"/>
      <c r="DU6" s="646"/>
      <c r="DV6" s="646"/>
      <c r="DW6" s="646"/>
      <c r="DX6" s="646"/>
      <c r="DY6" s="646"/>
      <c r="DZ6" s="646"/>
      <c r="EA6" s="646"/>
      <c r="EB6" s="646"/>
      <c r="EC6" s="655"/>
    </row>
    <row r="7" spans="2:143" ht="11.25" customHeight="1" x14ac:dyDescent="0.2">
      <c r="B7" s="642" t="s">
        <v>231</v>
      </c>
      <c r="C7" s="643"/>
      <c r="D7" s="643"/>
      <c r="E7" s="643"/>
      <c r="F7" s="643"/>
      <c r="G7" s="643"/>
      <c r="H7" s="643"/>
      <c r="I7" s="643"/>
      <c r="J7" s="643"/>
      <c r="K7" s="643"/>
      <c r="L7" s="643"/>
      <c r="M7" s="643"/>
      <c r="N7" s="643"/>
      <c r="O7" s="643"/>
      <c r="P7" s="643"/>
      <c r="Q7" s="644"/>
      <c r="R7" s="645">
        <v>861</v>
      </c>
      <c r="S7" s="646"/>
      <c r="T7" s="646"/>
      <c r="U7" s="646"/>
      <c r="V7" s="646"/>
      <c r="W7" s="646"/>
      <c r="X7" s="646"/>
      <c r="Y7" s="647"/>
      <c r="Z7" s="648">
        <v>0</v>
      </c>
      <c r="AA7" s="648"/>
      <c r="AB7" s="648"/>
      <c r="AC7" s="648"/>
      <c r="AD7" s="649">
        <v>861</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673025</v>
      </c>
      <c r="BH7" s="646"/>
      <c r="BI7" s="646"/>
      <c r="BJ7" s="646"/>
      <c r="BK7" s="646"/>
      <c r="BL7" s="646"/>
      <c r="BM7" s="646"/>
      <c r="BN7" s="647"/>
      <c r="BO7" s="648">
        <v>44</v>
      </c>
      <c r="BP7" s="648"/>
      <c r="BQ7" s="648"/>
      <c r="BR7" s="648"/>
      <c r="BS7" s="649">
        <v>3976</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4727290</v>
      </c>
      <c r="CS7" s="646"/>
      <c r="CT7" s="646"/>
      <c r="CU7" s="646"/>
      <c r="CV7" s="646"/>
      <c r="CW7" s="646"/>
      <c r="CX7" s="646"/>
      <c r="CY7" s="647"/>
      <c r="CZ7" s="648">
        <v>34.799999999999997</v>
      </c>
      <c r="DA7" s="648"/>
      <c r="DB7" s="648"/>
      <c r="DC7" s="648"/>
      <c r="DD7" s="654">
        <v>68131</v>
      </c>
      <c r="DE7" s="646"/>
      <c r="DF7" s="646"/>
      <c r="DG7" s="646"/>
      <c r="DH7" s="646"/>
      <c r="DI7" s="646"/>
      <c r="DJ7" s="646"/>
      <c r="DK7" s="646"/>
      <c r="DL7" s="646"/>
      <c r="DM7" s="646"/>
      <c r="DN7" s="646"/>
      <c r="DO7" s="646"/>
      <c r="DP7" s="647"/>
      <c r="DQ7" s="654">
        <v>2366324</v>
      </c>
      <c r="DR7" s="646"/>
      <c r="DS7" s="646"/>
      <c r="DT7" s="646"/>
      <c r="DU7" s="646"/>
      <c r="DV7" s="646"/>
      <c r="DW7" s="646"/>
      <c r="DX7" s="646"/>
      <c r="DY7" s="646"/>
      <c r="DZ7" s="646"/>
      <c r="EA7" s="646"/>
      <c r="EB7" s="646"/>
      <c r="EC7" s="655"/>
    </row>
    <row r="8" spans="2:143" ht="11.25" customHeight="1" x14ac:dyDescent="0.2">
      <c r="B8" s="642" t="s">
        <v>234</v>
      </c>
      <c r="C8" s="643"/>
      <c r="D8" s="643"/>
      <c r="E8" s="643"/>
      <c r="F8" s="643"/>
      <c r="G8" s="643"/>
      <c r="H8" s="643"/>
      <c r="I8" s="643"/>
      <c r="J8" s="643"/>
      <c r="K8" s="643"/>
      <c r="L8" s="643"/>
      <c r="M8" s="643"/>
      <c r="N8" s="643"/>
      <c r="O8" s="643"/>
      <c r="P8" s="643"/>
      <c r="Q8" s="644"/>
      <c r="R8" s="645">
        <v>3370</v>
      </c>
      <c r="S8" s="646"/>
      <c r="T8" s="646"/>
      <c r="U8" s="646"/>
      <c r="V8" s="646"/>
      <c r="W8" s="646"/>
      <c r="X8" s="646"/>
      <c r="Y8" s="647"/>
      <c r="Z8" s="648">
        <v>0</v>
      </c>
      <c r="AA8" s="648"/>
      <c r="AB8" s="648"/>
      <c r="AC8" s="648"/>
      <c r="AD8" s="649">
        <v>3370</v>
      </c>
      <c r="AE8" s="649"/>
      <c r="AF8" s="649"/>
      <c r="AG8" s="649"/>
      <c r="AH8" s="649"/>
      <c r="AI8" s="649"/>
      <c r="AJ8" s="649"/>
      <c r="AK8" s="649"/>
      <c r="AL8" s="650">
        <v>0.1</v>
      </c>
      <c r="AM8" s="651"/>
      <c r="AN8" s="651"/>
      <c r="AO8" s="652"/>
      <c r="AP8" s="642" t="s">
        <v>235</v>
      </c>
      <c r="AQ8" s="643"/>
      <c r="AR8" s="643"/>
      <c r="AS8" s="643"/>
      <c r="AT8" s="643"/>
      <c r="AU8" s="643"/>
      <c r="AV8" s="643"/>
      <c r="AW8" s="643"/>
      <c r="AX8" s="643"/>
      <c r="AY8" s="643"/>
      <c r="AZ8" s="643"/>
      <c r="BA8" s="643"/>
      <c r="BB8" s="643"/>
      <c r="BC8" s="643"/>
      <c r="BD8" s="643"/>
      <c r="BE8" s="643"/>
      <c r="BF8" s="644"/>
      <c r="BG8" s="645">
        <v>29420</v>
      </c>
      <c r="BH8" s="646"/>
      <c r="BI8" s="646"/>
      <c r="BJ8" s="646"/>
      <c r="BK8" s="646"/>
      <c r="BL8" s="646"/>
      <c r="BM8" s="646"/>
      <c r="BN8" s="647"/>
      <c r="BO8" s="648">
        <v>1.9</v>
      </c>
      <c r="BP8" s="648"/>
      <c r="BQ8" s="648"/>
      <c r="BR8" s="648"/>
      <c r="BS8" s="654" t="s">
        <v>127</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2941121</v>
      </c>
      <c r="CS8" s="646"/>
      <c r="CT8" s="646"/>
      <c r="CU8" s="646"/>
      <c r="CV8" s="646"/>
      <c r="CW8" s="646"/>
      <c r="CX8" s="646"/>
      <c r="CY8" s="647"/>
      <c r="CZ8" s="648">
        <v>21.7</v>
      </c>
      <c r="DA8" s="648"/>
      <c r="DB8" s="648"/>
      <c r="DC8" s="648"/>
      <c r="DD8" s="654">
        <v>10616</v>
      </c>
      <c r="DE8" s="646"/>
      <c r="DF8" s="646"/>
      <c r="DG8" s="646"/>
      <c r="DH8" s="646"/>
      <c r="DI8" s="646"/>
      <c r="DJ8" s="646"/>
      <c r="DK8" s="646"/>
      <c r="DL8" s="646"/>
      <c r="DM8" s="646"/>
      <c r="DN8" s="646"/>
      <c r="DO8" s="646"/>
      <c r="DP8" s="647"/>
      <c r="DQ8" s="654">
        <v>1333547</v>
      </c>
      <c r="DR8" s="646"/>
      <c r="DS8" s="646"/>
      <c r="DT8" s="646"/>
      <c r="DU8" s="646"/>
      <c r="DV8" s="646"/>
      <c r="DW8" s="646"/>
      <c r="DX8" s="646"/>
      <c r="DY8" s="646"/>
      <c r="DZ8" s="646"/>
      <c r="EA8" s="646"/>
      <c r="EB8" s="646"/>
      <c r="EC8" s="655"/>
    </row>
    <row r="9" spans="2:143" ht="11.25" customHeight="1" x14ac:dyDescent="0.2">
      <c r="B9" s="642" t="s">
        <v>237</v>
      </c>
      <c r="C9" s="643"/>
      <c r="D9" s="643"/>
      <c r="E9" s="643"/>
      <c r="F9" s="643"/>
      <c r="G9" s="643"/>
      <c r="H9" s="643"/>
      <c r="I9" s="643"/>
      <c r="J9" s="643"/>
      <c r="K9" s="643"/>
      <c r="L9" s="643"/>
      <c r="M9" s="643"/>
      <c r="N9" s="643"/>
      <c r="O9" s="643"/>
      <c r="P9" s="643"/>
      <c r="Q9" s="644"/>
      <c r="R9" s="645">
        <v>4050</v>
      </c>
      <c r="S9" s="646"/>
      <c r="T9" s="646"/>
      <c r="U9" s="646"/>
      <c r="V9" s="646"/>
      <c r="W9" s="646"/>
      <c r="X9" s="646"/>
      <c r="Y9" s="647"/>
      <c r="Z9" s="648">
        <v>0</v>
      </c>
      <c r="AA9" s="648"/>
      <c r="AB9" s="648"/>
      <c r="AC9" s="648"/>
      <c r="AD9" s="649">
        <v>4050</v>
      </c>
      <c r="AE9" s="649"/>
      <c r="AF9" s="649"/>
      <c r="AG9" s="649"/>
      <c r="AH9" s="649"/>
      <c r="AI9" s="649"/>
      <c r="AJ9" s="649"/>
      <c r="AK9" s="649"/>
      <c r="AL9" s="650">
        <v>0.1</v>
      </c>
      <c r="AM9" s="651"/>
      <c r="AN9" s="651"/>
      <c r="AO9" s="652"/>
      <c r="AP9" s="642" t="s">
        <v>238</v>
      </c>
      <c r="AQ9" s="643"/>
      <c r="AR9" s="643"/>
      <c r="AS9" s="643"/>
      <c r="AT9" s="643"/>
      <c r="AU9" s="643"/>
      <c r="AV9" s="643"/>
      <c r="AW9" s="643"/>
      <c r="AX9" s="643"/>
      <c r="AY9" s="643"/>
      <c r="AZ9" s="643"/>
      <c r="BA9" s="643"/>
      <c r="BB9" s="643"/>
      <c r="BC9" s="643"/>
      <c r="BD9" s="643"/>
      <c r="BE9" s="643"/>
      <c r="BF9" s="644"/>
      <c r="BG9" s="645">
        <v>592229</v>
      </c>
      <c r="BH9" s="646"/>
      <c r="BI9" s="646"/>
      <c r="BJ9" s="646"/>
      <c r="BK9" s="646"/>
      <c r="BL9" s="646"/>
      <c r="BM9" s="646"/>
      <c r="BN9" s="647"/>
      <c r="BO9" s="648">
        <v>38.700000000000003</v>
      </c>
      <c r="BP9" s="648"/>
      <c r="BQ9" s="648"/>
      <c r="BR9" s="648"/>
      <c r="BS9" s="654" t="s">
        <v>127</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700307</v>
      </c>
      <c r="CS9" s="646"/>
      <c r="CT9" s="646"/>
      <c r="CU9" s="646"/>
      <c r="CV9" s="646"/>
      <c r="CW9" s="646"/>
      <c r="CX9" s="646"/>
      <c r="CY9" s="647"/>
      <c r="CZ9" s="648">
        <v>5.2</v>
      </c>
      <c r="DA9" s="648"/>
      <c r="DB9" s="648"/>
      <c r="DC9" s="648"/>
      <c r="DD9" s="654">
        <v>61621</v>
      </c>
      <c r="DE9" s="646"/>
      <c r="DF9" s="646"/>
      <c r="DG9" s="646"/>
      <c r="DH9" s="646"/>
      <c r="DI9" s="646"/>
      <c r="DJ9" s="646"/>
      <c r="DK9" s="646"/>
      <c r="DL9" s="646"/>
      <c r="DM9" s="646"/>
      <c r="DN9" s="646"/>
      <c r="DO9" s="646"/>
      <c r="DP9" s="647"/>
      <c r="DQ9" s="654">
        <v>590544</v>
      </c>
      <c r="DR9" s="646"/>
      <c r="DS9" s="646"/>
      <c r="DT9" s="646"/>
      <c r="DU9" s="646"/>
      <c r="DV9" s="646"/>
      <c r="DW9" s="646"/>
      <c r="DX9" s="646"/>
      <c r="DY9" s="646"/>
      <c r="DZ9" s="646"/>
      <c r="EA9" s="646"/>
      <c r="EB9" s="646"/>
      <c r="EC9" s="655"/>
    </row>
    <row r="10" spans="2:143" ht="11.25" customHeight="1" x14ac:dyDescent="0.2">
      <c r="B10" s="642" t="s">
        <v>240</v>
      </c>
      <c r="C10" s="643"/>
      <c r="D10" s="643"/>
      <c r="E10" s="643"/>
      <c r="F10" s="643"/>
      <c r="G10" s="643"/>
      <c r="H10" s="643"/>
      <c r="I10" s="643"/>
      <c r="J10" s="643"/>
      <c r="K10" s="643"/>
      <c r="L10" s="643"/>
      <c r="M10" s="643"/>
      <c r="N10" s="643"/>
      <c r="O10" s="643"/>
      <c r="P10" s="643"/>
      <c r="Q10" s="644"/>
      <c r="R10" s="645" t="s">
        <v>241</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241</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30802</v>
      </c>
      <c r="BH10" s="646"/>
      <c r="BI10" s="646"/>
      <c r="BJ10" s="646"/>
      <c r="BK10" s="646"/>
      <c r="BL10" s="646"/>
      <c r="BM10" s="646"/>
      <c r="BN10" s="647"/>
      <c r="BO10" s="648">
        <v>2</v>
      </c>
      <c r="BP10" s="648"/>
      <c r="BQ10" s="648"/>
      <c r="BR10" s="648"/>
      <c r="BS10" s="654" t="s">
        <v>127</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241</v>
      </c>
      <c r="CS10" s="646"/>
      <c r="CT10" s="646"/>
      <c r="CU10" s="646"/>
      <c r="CV10" s="646"/>
      <c r="CW10" s="646"/>
      <c r="CX10" s="646"/>
      <c r="CY10" s="647"/>
      <c r="CZ10" s="648" t="s">
        <v>127</v>
      </c>
      <c r="DA10" s="648"/>
      <c r="DB10" s="648"/>
      <c r="DC10" s="648"/>
      <c r="DD10" s="654" t="s">
        <v>127</v>
      </c>
      <c r="DE10" s="646"/>
      <c r="DF10" s="646"/>
      <c r="DG10" s="646"/>
      <c r="DH10" s="646"/>
      <c r="DI10" s="646"/>
      <c r="DJ10" s="646"/>
      <c r="DK10" s="646"/>
      <c r="DL10" s="646"/>
      <c r="DM10" s="646"/>
      <c r="DN10" s="646"/>
      <c r="DO10" s="646"/>
      <c r="DP10" s="647"/>
      <c r="DQ10" s="654" t="s">
        <v>127</v>
      </c>
      <c r="DR10" s="646"/>
      <c r="DS10" s="646"/>
      <c r="DT10" s="646"/>
      <c r="DU10" s="646"/>
      <c r="DV10" s="646"/>
      <c r="DW10" s="646"/>
      <c r="DX10" s="646"/>
      <c r="DY10" s="646"/>
      <c r="DZ10" s="646"/>
      <c r="EA10" s="646"/>
      <c r="EB10" s="646"/>
      <c r="EC10" s="655"/>
    </row>
    <row r="11" spans="2:143" ht="11.25" customHeight="1" x14ac:dyDescent="0.2">
      <c r="B11" s="642" t="s">
        <v>244</v>
      </c>
      <c r="C11" s="643"/>
      <c r="D11" s="643"/>
      <c r="E11" s="643"/>
      <c r="F11" s="643"/>
      <c r="G11" s="643"/>
      <c r="H11" s="643"/>
      <c r="I11" s="643"/>
      <c r="J11" s="643"/>
      <c r="K11" s="643"/>
      <c r="L11" s="643"/>
      <c r="M11" s="643"/>
      <c r="N11" s="643"/>
      <c r="O11" s="643"/>
      <c r="P11" s="643"/>
      <c r="Q11" s="644"/>
      <c r="R11" s="645">
        <v>375360</v>
      </c>
      <c r="S11" s="646"/>
      <c r="T11" s="646"/>
      <c r="U11" s="646"/>
      <c r="V11" s="646"/>
      <c r="W11" s="646"/>
      <c r="X11" s="646"/>
      <c r="Y11" s="647"/>
      <c r="Z11" s="650">
        <v>2.7</v>
      </c>
      <c r="AA11" s="651"/>
      <c r="AB11" s="651"/>
      <c r="AC11" s="663"/>
      <c r="AD11" s="654">
        <v>375360</v>
      </c>
      <c r="AE11" s="646"/>
      <c r="AF11" s="646"/>
      <c r="AG11" s="646"/>
      <c r="AH11" s="646"/>
      <c r="AI11" s="646"/>
      <c r="AJ11" s="646"/>
      <c r="AK11" s="647"/>
      <c r="AL11" s="650">
        <v>9.3000000000000007</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20574</v>
      </c>
      <c r="BH11" s="646"/>
      <c r="BI11" s="646"/>
      <c r="BJ11" s="646"/>
      <c r="BK11" s="646"/>
      <c r="BL11" s="646"/>
      <c r="BM11" s="646"/>
      <c r="BN11" s="647"/>
      <c r="BO11" s="648">
        <v>1.3</v>
      </c>
      <c r="BP11" s="648"/>
      <c r="BQ11" s="648"/>
      <c r="BR11" s="648"/>
      <c r="BS11" s="654">
        <v>3976</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567607</v>
      </c>
      <c r="CS11" s="646"/>
      <c r="CT11" s="646"/>
      <c r="CU11" s="646"/>
      <c r="CV11" s="646"/>
      <c r="CW11" s="646"/>
      <c r="CX11" s="646"/>
      <c r="CY11" s="647"/>
      <c r="CZ11" s="648">
        <v>4.2</v>
      </c>
      <c r="DA11" s="648"/>
      <c r="DB11" s="648"/>
      <c r="DC11" s="648"/>
      <c r="DD11" s="654">
        <v>200661</v>
      </c>
      <c r="DE11" s="646"/>
      <c r="DF11" s="646"/>
      <c r="DG11" s="646"/>
      <c r="DH11" s="646"/>
      <c r="DI11" s="646"/>
      <c r="DJ11" s="646"/>
      <c r="DK11" s="646"/>
      <c r="DL11" s="646"/>
      <c r="DM11" s="646"/>
      <c r="DN11" s="646"/>
      <c r="DO11" s="646"/>
      <c r="DP11" s="647"/>
      <c r="DQ11" s="654">
        <v>328375</v>
      </c>
      <c r="DR11" s="646"/>
      <c r="DS11" s="646"/>
      <c r="DT11" s="646"/>
      <c r="DU11" s="646"/>
      <c r="DV11" s="646"/>
      <c r="DW11" s="646"/>
      <c r="DX11" s="646"/>
      <c r="DY11" s="646"/>
      <c r="DZ11" s="646"/>
      <c r="EA11" s="646"/>
      <c r="EB11" s="646"/>
      <c r="EC11" s="655"/>
    </row>
    <row r="12" spans="2:143" ht="11.25" customHeight="1" x14ac:dyDescent="0.2">
      <c r="B12" s="642" t="s">
        <v>247</v>
      </c>
      <c r="C12" s="643"/>
      <c r="D12" s="643"/>
      <c r="E12" s="643"/>
      <c r="F12" s="643"/>
      <c r="G12" s="643"/>
      <c r="H12" s="643"/>
      <c r="I12" s="643"/>
      <c r="J12" s="643"/>
      <c r="K12" s="643"/>
      <c r="L12" s="643"/>
      <c r="M12" s="643"/>
      <c r="N12" s="643"/>
      <c r="O12" s="643"/>
      <c r="P12" s="643"/>
      <c r="Q12" s="644"/>
      <c r="R12" s="645">
        <v>9657</v>
      </c>
      <c r="S12" s="646"/>
      <c r="T12" s="646"/>
      <c r="U12" s="646"/>
      <c r="V12" s="646"/>
      <c r="W12" s="646"/>
      <c r="X12" s="646"/>
      <c r="Y12" s="647"/>
      <c r="Z12" s="648">
        <v>0.1</v>
      </c>
      <c r="AA12" s="648"/>
      <c r="AB12" s="648"/>
      <c r="AC12" s="648"/>
      <c r="AD12" s="649">
        <v>9657</v>
      </c>
      <c r="AE12" s="649"/>
      <c r="AF12" s="649"/>
      <c r="AG12" s="649"/>
      <c r="AH12" s="649"/>
      <c r="AI12" s="649"/>
      <c r="AJ12" s="649"/>
      <c r="AK12" s="649"/>
      <c r="AL12" s="650">
        <v>0.2</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691099</v>
      </c>
      <c r="BH12" s="646"/>
      <c r="BI12" s="646"/>
      <c r="BJ12" s="646"/>
      <c r="BK12" s="646"/>
      <c r="BL12" s="646"/>
      <c r="BM12" s="646"/>
      <c r="BN12" s="647"/>
      <c r="BO12" s="648">
        <v>45.1</v>
      </c>
      <c r="BP12" s="648"/>
      <c r="BQ12" s="648"/>
      <c r="BR12" s="648"/>
      <c r="BS12" s="654" t="s">
        <v>127</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1249060</v>
      </c>
      <c r="CS12" s="646"/>
      <c r="CT12" s="646"/>
      <c r="CU12" s="646"/>
      <c r="CV12" s="646"/>
      <c r="CW12" s="646"/>
      <c r="CX12" s="646"/>
      <c r="CY12" s="647"/>
      <c r="CZ12" s="648">
        <v>9.1999999999999993</v>
      </c>
      <c r="DA12" s="648"/>
      <c r="DB12" s="648"/>
      <c r="DC12" s="648"/>
      <c r="DD12" s="654">
        <v>27434</v>
      </c>
      <c r="DE12" s="646"/>
      <c r="DF12" s="646"/>
      <c r="DG12" s="646"/>
      <c r="DH12" s="646"/>
      <c r="DI12" s="646"/>
      <c r="DJ12" s="646"/>
      <c r="DK12" s="646"/>
      <c r="DL12" s="646"/>
      <c r="DM12" s="646"/>
      <c r="DN12" s="646"/>
      <c r="DO12" s="646"/>
      <c r="DP12" s="647"/>
      <c r="DQ12" s="654">
        <v>192306</v>
      </c>
      <c r="DR12" s="646"/>
      <c r="DS12" s="646"/>
      <c r="DT12" s="646"/>
      <c r="DU12" s="646"/>
      <c r="DV12" s="646"/>
      <c r="DW12" s="646"/>
      <c r="DX12" s="646"/>
      <c r="DY12" s="646"/>
      <c r="DZ12" s="646"/>
      <c r="EA12" s="646"/>
      <c r="EB12" s="646"/>
      <c r="EC12" s="655"/>
    </row>
    <row r="13" spans="2:143" ht="11.25" customHeight="1" x14ac:dyDescent="0.2">
      <c r="B13" s="642" t="s">
        <v>250</v>
      </c>
      <c r="C13" s="643"/>
      <c r="D13" s="643"/>
      <c r="E13" s="643"/>
      <c r="F13" s="643"/>
      <c r="G13" s="643"/>
      <c r="H13" s="643"/>
      <c r="I13" s="643"/>
      <c r="J13" s="643"/>
      <c r="K13" s="643"/>
      <c r="L13" s="643"/>
      <c r="M13" s="643"/>
      <c r="N13" s="643"/>
      <c r="O13" s="643"/>
      <c r="P13" s="643"/>
      <c r="Q13" s="644"/>
      <c r="R13" s="645" t="s">
        <v>127</v>
      </c>
      <c r="S13" s="646"/>
      <c r="T13" s="646"/>
      <c r="U13" s="646"/>
      <c r="V13" s="646"/>
      <c r="W13" s="646"/>
      <c r="X13" s="646"/>
      <c r="Y13" s="647"/>
      <c r="Z13" s="648" t="s">
        <v>127</v>
      </c>
      <c r="AA13" s="648"/>
      <c r="AB13" s="648"/>
      <c r="AC13" s="648"/>
      <c r="AD13" s="649" t="s">
        <v>241</v>
      </c>
      <c r="AE13" s="649"/>
      <c r="AF13" s="649"/>
      <c r="AG13" s="649"/>
      <c r="AH13" s="649"/>
      <c r="AI13" s="649"/>
      <c r="AJ13" s="649"/>
      <c r="AK13" s="649"/>
      <c r="AL13" s="650" t="s">
        <v>127</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683289</v>
      </c>
      <c r="BH13" s="646"/>
      <c r="BI13" s="646"/>
      <c r="BJ13" s="646"/>
      <c r="BK13" s="646"/>
      <c r="BL13" s="646"/>
      <c r="BM13" s="646"/>
      <c r="BN13" s="647"/>
      <c r="BO13" s="648">
        <v>44.6</v>
      </c>
      <c r="BP13" s="648"/>
      <c r="BQ13" s="648"/>
      <c r="BR13" s="648"/>
      <c r="BS13" s="654" t="s">
        <v>241</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579293</v>
      </c>
      <c r="CS13" s="646"/>
      <c r="CT13" s="646"/>
      <c r="CU13" s="646"/>
      <c r="CV13" s="646"/>
      <c r="CW13" s="646"/>
      <c r="CX13" s="646"/>
      <c r="CY13" s="647"/>
      <c r="CZ13" s="648">
        <v>4.3</v>
      </c>
      <c r="DA13" s="648"/>
      <c r="DB13" s="648"/>
      <c r="DC13" s="648"/>
      <c r="DD13" s="654">
        <v>377267</v>
      </c>
      <c r="DE13" s="646"/>
      <c r="DF13" s="646"/>
      <c r="DG13" s="646"/>
      <c r="DH13" s="646"/>
      <c r="DI13" s="646"/>
      <c r="DJ13" s="646"/>
      <c r="DK13" s="646"/>
      <c r="DL13" s="646"/>
      <c r="DM13" s="646"/>
      <c r="DN13" s="646"/>
      <c r="DO13" s="646"/>
      <c r="DP13" s="647"/>
      <c r="DQ13" s="654">
        <v>318539</v>
      </c>
      <c r="DR13" s="646"/>
      <c r="DS13" s="646"/>
      <c r="DT13" s="646"/>
      <c r="DU13" s="646"/>
      <c r="DV13" s="646"/>
      <c r="DW13" s="646"/>
      <c r="DX13" s="646"/>
      <c r="DY13" s="646"/>
      <c r="DZ13" s="646"/>
      <c r="EA13" s="646"/>
      <c r="EB13" s="646"/>
      <c r="EC13" s="655"/>
    </row>
    <row r="14" spans="2:143" ht="11.25" customHeight="1" x14ac:dyDescent="0.2">
      <c r="B14" s="642" t="s">
        <v>253</v>
      </c>
      <c r="C14" s="643"/>
      <c r="D14" s="643"/>
      <c r="E14" s="643"/>
      <c r="F14" s="643"/>
      <c r="G14" s="643"/>
      <c r="H14" s="643"/>
      <c r="I14" s="643"/>
      <c r="J14" s="643"/>
      <c r="K14" s="643"/>
      <c r="L14" s="643"/>
      <c r="M14" s="643"/>
      <c r="N14" s="643"/>
      <c r="O14" s="643"/>
      <c r="P14" s="643"/>
      <c r="Q14" s="644"/>
      <c r="R14" s="645" t="s">
        <v>127</v>
      </c>
      <c r="S14" s="646"/>
      <c r="T14" s="646"/>
      <c r="U14" s="646"/>
      <c r="V14" s="646"/>
      <c r="W14" s="646"/>
      <c r="X14" s="646"/>
      <c r="Y14" s="647"/>
      <c r="Z14" s="648" t="s">
        <v>127</v>
      </c>
      <c r="AA14" s="648"/>
      <c r="AB14" s="648"/>
      <c r="AC14" s="648"/>
      <c r="AD14" s="649" t="s">
        <v>127</v>
      </c>
      <c r="AE14" s="649"/>
      <c r="AF14" s="649"/>
      <c r="AG14" s="649"/>
      <c r="AH14" s="649"/>
      <c r="AI14" s="649"/>
      <c r="AJ14" s="649"/>
      <c r="AK14" s="649"/>
      <c r="AL14" s="650" t="s">
        <v>127</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74226</v>
      </c>
      <c r="BH14" s="646"/>
      <c r="BI14" s="646"/>
      <c r="BJ14" s="646"/>
      <c r="BK14" s="646"/>
      <c r="BL14" s="646"/>
      <c r="BM14" s="646"/>
      <c r="BN14" s="647"/>
      <c r="BO14" s="648">
        <v>4.8</v>
      </c>
      <c r="BP14" s="648"/>
      <c r="BQ14" s="648"/>
      <c r="BR14" s="648"/>
      <c r="BS14" s="654" t="s">
        <v>127</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385868</v>
      </c>
      <c r="CS14" s="646"/>
      <c r="CT14" s="646"/>
      <c r="CU14" s="646"/>
      <c r="CV14" s="646"/>
      <c r="CW14" s="646"/>
      <c r="CX14" s="646"/>
      <c r="CY14" s="647"/>
      <c r="CZ14" s="648">
        <v>2.8</v>
      </c>
      <c r="DA14" s="648"/>
      <c r="DB14" s="648"/>
      <c r="DC14" s="648"/>
      <c r="DD14" s="654">
        <v>85217</v>
      </c>
      <c r="DE14" s="646"/>
      <c r="DF14" s="646"/>
      <c r="DG14" s="646"/>
      <c r="DH14" s="646"/>
      <c r="DI14" s="646"/>
      <c r="DJ14" s="646"/>
      <c r="DK14" s="646"/>
      <c r="DL14" s="646"/>
      <c r="DM14" s="646"/>
      <c r="DN14" s="646"/>
      <c r="DO14" s="646"/>
      <c r="DP14" s="647"/>
      <c r="DQ14" s="654">
        <v>340573</v>
      </c>
      <c r="DR14" s="646"/>
      <c r="DS14" s="646"/>
      <c r="DT14" s="646"/>
      <c r="DU14" s="646"/>
      <c r="DV14" s="646"/>
      <c r="DW14" s="646"/>
      <c r="DX14" s="646"/>
      <c r="DY14" s="646"/>
      <c r="DZ14" s="646"/>
      <c r="EA14" s="646"/>
      <c r="EB14" s="646"/>
      <c r="EC14" s="655"/>
    </row>
    <row r="15" spans="2:143" ht="11.25" customHeight="1" x14ac:dyDescent="0.2">
      <c r="B15" s="642" t="s">
        <v>256</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241</v>
      </c>
      <c r="AE15" s="649"/>
      <c r="AF15" s="649"/>
      <c r="AG15" s="649"/>
      <c r="AH15" s="649"/>
      <c r="AI15" s="649"/>
      <c r="AJ15" s="649"/>
      <c r="AK15" s="649"/>
      <c r="AL15" s="650" t="s">
        <v>127</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92356</v>
      </c>
      <c r="BH15" s="646"/>
      <c r="BI15" s="646"/>
      <c r="BJ15" s="646"/>
      <c r="BK15" s="646"/>
      <c r="BL15" s="646"/>
      <c r="BM15" s="646"/>
      <c r="BN15" s="647"/>
      <c r="BO15" s="648">
        <v>6</v>
      </c>
      <c r="BP15" s="648"/>
      <c r="BQ15" s="648"/>
      <c r="BR15" s="648"/>
      <c r="BS15" s="654" t="s">
        <v>241</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1731742</v>
      </c>
      <c r="CS15" s="646"/>
      <c r="CT15" s="646"/>
      <c r="CU15" s="646"/>
      <c r="CV15" s="646"/>
      <c r="CW15" s="646"/>
      <c r="CX15" s="646"/>
      <c r="CY15" s="647"/>
      <c r="CZ15" s="648">
        <v>12.7</v>
      </c>
      <c r="DA15" s="648"/>
      <c r="DB15" s="648"/>
      <c r="DC15" s="648"/>
      <c r="DD15" s="654">
        <v>833295</v>
      </c>
      <c r="DE15" s="646"/>
      <c r="DF15" s="646"/>
      <c r="DG15" s="646"/>
      <c r="DH15" s="646"/>
      <c r="DI15" s="646"/>
      <c r="DJ15" s="646"/>
      <c r="DK15" s="646"/>
      <c r="DL15" s="646"/>
      <c r="DM15" s="646"/>
      <c r="DN15" s="646"/>
      <c r="DO15" s="646"/>
      <c r="DP15" s="647"/>
      <c r="DQ15" s="654">
        <v>828572</v>
      </c>
      <c r="DR15" s="646"/>
      <c r="DS15" s="646"/>
      <c r="DT15" s="646"/>
      <c r="DU15" s="646"/>
      <c r="DV15" s="646"/>
      <c r="DW15" s="646"/>
      <c r="DX15" s="646"/>
      <c r="DY15" s="646"/>
      <c r="DZ15" s="646"/>
      <c r="EA15" s="646"/>
      <c r="EB15" s="646"/>
      <c r="EC15" s="655"/>
    </row>
    <row r="16" spans="2:143" ht="11.25" customHeight="1" x14ac:dyDescent="0.2">
      <c r="B16" s="642" t="s">
        <v>259</v>
      </c>
      <c r="C16" s="643"/>
      <c r="D16" s="643"/>
      <c r="E16" s="643"/>
      <c r="F16" s="643"/>
      <c r="G16" s="643"/>
      <c r="H16" s="643"/>
      <c r="I16" s="643"/>
      <c r="J16" s="643"/>
      <c r="K16" s="643"/>
      <c r="L16" s="643"/>
      <c r="M16" s="643"/>
      <c r="N16" s="643"/>
      <c r="O16" s="643"/>
      <c r="P16" s="643"/>
      <c r="Q16" s="644"/>
      <c r="R16" s="645">
        <v>4500</v>
      </c>
      <c r="S16" s="646"/>
      <c r="T16" s="646"/>
      <c r="U16" s="646"/>
      <c r="V16" s="646"/>
      <c r="W16" s="646"/>
      <c r="X16" s="646"/>
      <c r="Y16" s="647"/>
      <c r="Z16" s="648">
        <v>0</v>
      </c>
      <c r="AA16" s="648"/>
      <c r="AB16" s="648"/>
      <c r="AC16" s="648"/>
      <c r="AD16" s="649">
        <v>4500</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10853</v>
      </c>
      <c r="CS16" s="646"/>
      <c r="CT16" s="646"/>
      <c r="CU16" s="646"/>
      <c r="CV16" s="646"/>
      <c r="CW16" s="646"/>
      <c r="CX16" s="646"/>
      <c r="CY16" s="647"/>
      <c r="CZ16" s="648">
        <v>0.1</v>
      </c>
      <c r="DA16" s="648"/>
      <c r="DB16" s="648"/>
      <c r="DC16" s="648"/>
      <c r="DD16" s="654" t="s">
        <v>127</v>
      </c>
      <c r="DE16" s="646"/>
      <c r="DF16" s="646"/>
      <c r="DG16" s="646"/>
      <c r="DH16" s="646"/>
      <c r="DI16" s="646"/>
      <c r="DJ16" s="646"/>
      <c r="DK16" s="646"/>
      <c r="DL16" s="646"/>
      <c r="DM16" s="646"/>
      <c r="DN16" s="646"/>
      <c r="DO16" s="646"/>
      <c r="DP16" s="647"/>
      <c r="DQ16" s="654">
        <v>6109</v>
      </c>
      <c r="DR16" s="646"/>
      <c r="DS16" s="646"/>
      <c r="DT16" s="646"/>
      <c r="DU16" s="646"/>
      <c r="DV16" s="646"/>
      <c r="DW16" s="646"/>
      <c r="DX16" s="646"/>
      <c r="DY16" s="646"/>
      <c r="DZ16" s="646"/>
      <c r="EA16" s="646"/>
      <c r="EB16" s="646"/>
      <c r="EC16" s="655"/>
    </row>
    <row r="17" spans="2:133" ht="11.25" customHeight="1" x14ac:dyDescent="0.2">
      <c r="B17" s="642" t="s">
        <v>262</v>
      </c>
      <c r="C17" s="643"/>
      <c r="D17" s="643"/>
      <c r="E17" s="643"/>
      <c r="F17" s="643"/>
      <c r="G17" s="643"/>
      <c r="H17" s="643"/>
      <c r="I17" s="643"/>
      <c r="J17" s="643"/>
      <c r="K17" s="643"/>
      <c r="L17" s="643"/>
      <c r="M17" s="643"/>
      <c r="N17" s="643"/>
      <c r="O17" s="643"/>
      <c r="P17" s="643"/>
      <c r="Q17" s="644"/>
      <c r="R17" s="645">
        <v>5731</v>
      </c>
      <c r="S17" s="646"/>
      <c r="T17" s="646"/>
      <c r="U17" s="646"/>
      <c r="V17" s="646"/>
      <c r="W17" s="646"/>
      <c r="X17" s="646"/>
      <c r="Y17" s="647"/>
      <c r="Z17" s="648">
        <v>0</v>
      </c>
      <c r="AA17" s="648"/>
      <c r="AB17" s="648"/>
      <c r="AC17" s="648"/>
      <c r="AD17" s="649">
        <v>5731</v>
      </c>
      <c r="AE17" s="649"/>
      <c r="AF17" s="649"/>
      <c r="AG17" s="649"/>
      <c r="AH17" s="649"/>
      <c r="AI17" s="649"/>
      <c r="AJ17" s="649"/>
      <c r="AK17" s="649"/>
      <c r="AL17" s="650">
        <v>0.1</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127</v>
      </c>
      <c r="BP17" s="648"/>
      <c r="BQ17" s="648"/>
      <c r="BR17" s="648"/>
      <c r="BS17" s="654" t="s">
        <v>127</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579718</v>
      </c>
      <c r="CS17" s="646"/>
      <c r="CT17" s="646"/>
      <c r="CU17" s="646"/>
      <c r="CV17" s="646"/>
      <c r="CW17" s="646"/>
      <c r="CX17" s="646"/>
      <c r="CY17" s="647"/>
      <c r="CZ17" s="648">
        <v>4.3</v>
      </c>
      <c r="DA17" s="648"/>
      <c r="DB17" s="648"/>
      <c r="DC17" s="648"/>
      <c r="DD17" s="654" t="s">
        <v>127</v>
      </c>
      <c r="DE17" s="646"/>
      <c r="DF17" s="646"/>
      <c r="DG17" s="646"/>
      <c r="DH17" s="646"/>
      <c r="DI17" s="646"/>
      <c r="DJ17" s="646"/>
      <c r="DK17" s="646"/>
      <c r="DL17" s="646"/>
      <c r="DM17" s="646"/>
      <c r="DN17" s="646"/>
      <c r="DO17" s="646"/>
      <c r="DP17" s="647"/>
      <c r="DQ17" s="654">
        <v>563702</v>
      </c>
      <c r="DR17" s="646"/>
      <c r="DS17" s="646"/>
      <c r="DT17" s="646"/>
      <c r="DU17" s="646"/>
      <c r="DV17" s="646"/>
      <c r="DW17" s="646"/>
      <c r="DX17" s="646"/>
      <c r="DY17" s="646"/>
      <c r="DZ17" s="646"/>
      <c r="EA17" s="646"/>
      <c r="EB17" s="646"/>
      <c r="EC17" s="655"/>
    </row>
    <row r="18" spans="2:133" ht="11.25" customHeight="1" x14ac:dyDescent="0.2">
      <c r="B18" s="642" t="s">
        <v>265</v>
      </c>
      <c r="C18" s="643"/>
      <c r="D18" s="643"/>
      <c r="E18" s="643"/>
      <c r="F18" s="643"/>
      <c r="G18" s="643"/>
      <c r="H18" s="643"/>
      <c r="I18" s="643"/>
      <c r="J18" s="643"/>
      <c r="K18" s="643"/>
      <c r="L18" s="643"/>
      <c r="M18" s="643"/>
      <c r="N18" s="643"/>
      <c r="O18" s="643"/>
      <c r="P18" s="643"/>
      <c r="Q18" s="644"/>
      <c r="R18" s="645">
        <v>13609</v>
      </c>
      <c r="S18" s="646"/>
      <c r="T18" s="646"/>
      <c r="U18" s="646"/>
      <c r="V18" s="646"/>
      <c r="W18" s="646"/>
      <c r="X18" s="646"/>
      <c r="Y18" s="647"/>
      <c r="Z18" s="648">
        <v>0.1</v>
      </c>
      <c r="AA18" s="648"/>
      <c r="AB18" s="648"/>
      <c r="AC18" s="648"/>
      <c r="AD18" s="649">
        <v>13609</v>
      </c>
      <c r="AE18" s="649"/>
      <c r="AF18" s="649"/>
      <c r="AG18" s="649"/>
      <c r="AH18" s="649"/>
      <c r="AI18" s="649"/>
      <c r="AJ18" s="649"/>
      <c r="AK18" s="649"/>
      <c r="AL18" s="650">
        <v>0.3</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241</v>
      </c>
      <c r="BH18" s="646"/>
      <c r="BI18" s="646"/>
      <c r="BJ18" s="646"/>
      <c r="BK18" s="646"/>
      <c r="BL18" s="646"/>
      <c r="BM18" s="646"/>
      <c r="BN18" s="647"/>
      <c r="BO18" s="648" t="s">
        <v>241</v>
      </c>
      <c r="BP18" s="648"/>
      <c r="BQ18" s="648"/>
      <c r="BR18" s="648"/>
      <c r="BS18" s="654" t="s">
        <v>127</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241</v>
      </c>
      <c r="CS18" s="646"/>
      <c r="CT18" s="646"/>
      <c r="CU18" s="646"/>
      <c r="CV18" s="646"/>
      <c r="CW18" s="646"/>
      <c r="CX18" s="646"/>
      <c r="CY18" s="647"/>
      <c r="CZ18" s="648" t="s">
        <v>241</v>
      </c>
      <c r="DA18" s="648"/>
      <c r="DB18" s="648"/>
      <c r="DC18" s="648"/>
      <c r="DD18" s="654" t="s">
        <v>127</v>
      </c>
      <c r="DE18" s="646"/>
      <c r="DF18" s="646"/>
      <c r="DG18" s="646"/>
      <c r="DH18" s="646"/>
      <c r="DI18" s="646"/>
      <c r="DJ18" s="646"/>
      <c r="DK18" s="646"/>
      <c r="DL18" s="646"/>
      <c r="DM18" s="646"/>
      <c r="DN18" s="646"/>
      <c r="DO18" s="646"/>
      <c r="DP18" s="647"/>
      <c r="DQ18" s="654" t="s">
        <v>127</v>
      </c>
      <c r="DR18" s="646"/>
      <c r="DS18" s="646"/>
      <c r="DT18" s="646"/>
      <c r="DU18" s="646"/>
      <c r="DV18" s="646"/>
      <c r="DW18" s="646"/>
      <c r="DX18" s="646"/>
      <c r="DY18" s="646"/>
      <c r="DZ18" s="646"/>
      <c r="EA18" s="646"/>
      <c r="EB18" s="646"/>
      <c r="EC18" s="655"/>
    </row>
    <row r="19" spans="2:133" ht="11.25" customHeight="1" x14ac:dyDescent="0.2">
      <c r="B19" s="642" t="s">
        <v>268</v>
      </c>
      <c r="C19" s="643"/>
      <c r="D19" s="643"/>
      <c r="E19" s="643"/>
      <c r="F19" s="643"/>
      <c r="G19" s="643"/>
      <c r="H19" s="643"/>
      <c r="I19" s="643"/>
      <c r="J19" s="643"/>
      <c r="K19" s="643"/>
      <c r="L19" s="643"/>
      <c r="M19" s="643"/>
      <c r="N19" s="643"/>
      <c r="O19" s="643"/>
      <c r="P19" s="643"/>
      <c r="Q19" s="644"/>
      <c r="R19" s="645">
        <v>10591</v>
      </c>
      <c r="S19" s="646"/>
      <c r="T19" s="646"/>
      <c r="U19" s="646"/>
      <c r="V19" s="646"/>
      <c r="W19" s="646"/>
      <c r="X19" s="646"/>
      <c r="Y19" s="647"/>
      <c r="Z19" s="648">
        <v>0.1</v>
      </c>
      <c r="AA19" s="648"/>
      <c r="AB19" s="648"/>
      <c r="AC19" s="648"/>
      <c r="AD19" s="649">
        <v>10591</v>
      </c>
      <c r="AE19" s="649"/>
      <c r="AF19" s="649"/>
      <c r="AG19" s="649"/>
      <c r="AH19" s="649"/>
      <c r="AI19" s="649"/>
      <c r="AJ19" s="649"/>
      <c r="AK19" s="649"/>
      <c r="AL19" s="650">
        <v>0.3</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t="s">
        <v>127</v>
      </c>
      <c r="BH19" s="646"/>
      <c r="BI19" s="646"/>
      <c r="BJ19" s="646"/>
      <c r="BK19" s="646"/>
      <c r="BL19" s="646"/>
      <c r="BM19" s="646"/>
      <c r="BN19" s="647"/>
      <c r="BO19" s="648" t="s">
        <v>127</v>
      </c>
      <c r="BP19" s="648"/>
      <c r="BQ19" s="648"/>
      <c r="BR19" s="648"/>
      <c r="BS19" s="654" t="s">
        <v>127</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241</v>
      </c>
      <c r="CS19" s="646"/>
      <c r="CT19" s="646"/>
      <c r="CU19" s="646"/>
      <c r="CV19" s="646"/>
      <c r="CW19" s="646"/>
      <c r="CX19" s="646"/>
      <c r="CY19" s="647"/>
      <c r="CZ19" s="648" t="s">
        <v>127</v>
      </c>
      <c r="DA19" s="648"/>
      <c r="DB19" s="648"/>
      <c r="DC19" s="648"/>
      <c r="DD19" s="654" t="s">
        <v>127</v>
      </c>
      <c r="DE19" s="646"/>
      <c r="DF19" s="646"/>
      <c r="DG19" s="646"/>
      <c r="DH19" s="646"/>
      <c r="DI19" s="646"/>
      <c r="DJ19" s="646"/>
      <c r="DK19" s="646"/>
      <c r="DL19" s="646"/>
      <c r="DM19" s="646"/>
      <c r="DN19" s="646"/>
      <c r="DO19" s="646"/>
      <c r="DP19" s="647"/>
      <c r="DQ19" s="654" t="s">
        <v>127</v>
      </c>
      <c r="DR19" s="646"/>
      <c r="DS19" s="646"/>
      <c r="DT19" s="646"/>
      <c r="DU19" s="646"/>
      <c r="DV19" s="646"/>
      <c r="DW19" s="646"/>
      <c r="DX19" s="646"/>
      <c r="DY19" s="646"/>
      <c r="DZ19" s="646"/>
      <c r="EA19" s="646"/>
      <c r="EB19" s="646"/>
      <c r="EC19" s="655"/>
    </row>
    <row r="20" spans="2:133" ht="11.25" customHeight="1" x14ac:dyDescent="0.2">
      <c r="B20" s="642" t="s">
        <v>271</v>
      </c>
      <c r="C20" s="643"/>
      <c r="D20" s="643"/>
      <c r="E20" s="643"/>
      <c r="F20" s="643"/>
      <c r="G20" s="643"/>
      <c r="H20" s="643"/>
      <c r="I20" s="643"/>
      <c r="J20" s="643"/>
      <c r="K20" s="643"/>
      <c r="L20" s="643"/>
      <c r="M20" s="643"/>
      <c r="N20" s="643"/>
      <c r="O20" s="643"/>
      <c r="P20" s="643"/>
      <c r="Q20" s="644"/>
      <c r="R20" s="645">
        <v>2024</v>
      </c>
      <c r="S20" s="646"/>
      <c r="T20" s="646"/>
      <c r="U20" s="646"/>
      <c r="V20" s="646"/>
      <c r="W20" s="646"/>
      <c r="X20" s="646"/>
      <c r="Y20" s="647"/>
      <c r="Z20" s="648">
        <v>0</v>
      </c>
      <c r="AA20" s="648"/>
      <c r="AB20" s="648"/>
      <c r="AC20" s="648"/>
      <c r="AD20" s="649">
        <v>2024</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t="s">
        <v>127</v>
      </c>
      <c r="BH20" s="646"/>
      <c r="BI20" s="646"/>
      <c r="BJ20" s="646"/>
      <c r="BK20" s="646"/>
      <c r="BL20" s="646"/>
      <c r="BM20" s="646"/>
      <c r="BN20" s="647"/>
      <c r="BO20" s="648" t="s">
        <v>127</v>
      </c>
      <c r="BP20" s="648"/>
      <c r="BQ20" s="648"/>
      <c r="BR20" s="648"/>
      <c r="BS20" s="654" t="s">
        <v>241</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13583878</v>
      </c>
      <c r="CS20" s="646"/>
      <c r="CT20" s="646"/>
      <c r="CU20" s="646"/>
      <c r="CV20" s="646"/>
      <c r="CW20" s="646"/>
      <c r="CX20" s="646"/>
      <c r="CY20" s="647"/>
      <c r="CZ20" s="648">
        <v>100</v>
      </c>
      <c r="DA20" s="648"/>
      <c r="DB20" s="648"/>
      <c r="DC20" s="648"/>
      <c r="DD20" s="654">
        <v>1671810</v>
      </c>
      <c r="DE20" s="646"/>
      <c r="DF20" s="646"/>
      <c r="DG20" s="646"/>
      <c r="DH20" s="646"/>
      <c r="DI20" s="646"/>
      <c r="DJ20" s="646"/>
      <c r="DK20" s="646"/>
      <c r="DL20" s="646"/>
      <c r="DM20" s="646"/>
      <c r="DN20" s="646"/>
      <c r="DO20" s="646"/>
      <c r="DP20" s="647"/>
      <c r="DQ20" s="654">
        <v>6972042</v>
      </c>
      <c r="DR20" s="646"/>
      <c r="DS20" s="646"/>
      <c r="DT20" s="646"/>
      <c r="DU20" s="646"/>
      <c r="DV20" s="646"/>
      <c r="DW20" s="646"/>
      <c r="DX20" s="646"/>
      <c r="DY20" s="646"/>
      <c r="DZ20" s="646"/>
      <c r="EA20" s="646"/>
      <c r="EB20" s="646"/>
      <c r="EC20" s="655"/>
    </row>
    <row r="21" spans="2:133" ht="11.25" customHeight="1" x14ac:dyDescent="0.2">
      <c r="B21" s="642" t="s">
        <v>274</v>
      </c>
      <c r="C21" s="643"/>
      <c r="D21" s="643"/>
      <c r="E21" s="643"/>
      <c r="F21" s="643"/>
      <c r="G21" s="643"/>
      <c r="H21" s="643"/>
      <c r="I21" s="643"/>
      <c r="J21" s="643"/>
      <c r="K21" s="643"/>
      <c r="L21" s="643"/>
      <c r="M21" s="643"/>
      <c r="N21" s="643"/>
      <c r="O21" s="643"/>
      <c r="P21" s="643"/>
      <c r="Q21" s="644"/>
      <c r="R21" s="645">
        <v>994</v>
      </c>
      <c r="S21" s="646"/>
      <c r="T21" s="646"/>
      <c r="U21" s="646"/>
      <c r="V21" s="646"/>
      <c r="W21" s="646"/>
      <c r="X21" s="646"/>
      <c r="Y21" s="647"/>
      <c r="Z21" s="648">
        <v>0</v>
      </c>
      <c r="AA21" s="648"/>
      <c r="AB21" s="648"/>
      <c r="AC21" s="648"/>
      <c r="AD21" s="649">
        <v>994</v>
      </c>
      <c r="AE21" s="649"/>
      <c r="AF21" s="649"/>
      <c r="AG21" s="649"/>
      <c r="AH21" s="649"/>
      <c r="AI21" s="649"/>
      <c r="AJ21" s="649"/>
      <c r="AK21" s="649"/>
      <c r="AL21" s="650">
        <v>0</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127</v>
      </c>
      <c r="BH21" s="646"/>
      <c r="BI21" s="646"/>
      <c r="BJ21" s="646"/>
      <c r="BK21" s="646"/>
      <c r="BL21" s="646"/>
      <c r="BM21" s="646"/>
      <c r="BN21" s="647"/>
      <c r="BO21" s="648" t="s">
        <v>127</v>
      </c>
      <c r="BP21" s="648"/>
      <c r="BQ21" s="648"/>
      <c r="BR21" s="648"/>
      <c r="BS21" s="654" t="s">
        <v>127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276</v>
      </c>
      <c r="C22" s="643"/>
      <c r="D22" s="643"/>
      <c r="E22" s="643"/>
      <c r="F22" s="643"/>
      <c r="G22" s="643"/>
      <c r="H22" s="643"/>
      <c r="I22" s="643"/>
      <c r="J22" s="643"/>
      <c r="K22" s="643"/>
      <c r="L22" s="643"/>
      <c r="M22" s="643"/>
      <c r="N22" s="643"/>
      <c r="O22" s="643"/>
      <c r="P22" s="643"/>
      <c r="Q22" s="644"/>
      <c r="R22" s="645">
        <v>2061496</v>
      </c>
      <c r="S22" s="646"/>
      <c r="T22" s="646"/>
      <c r="U22" s="646"/>
      <c r="V22" s="646"/>
      <c r="W22" s="646"/>
      <c r="X22" s="646"/>
      <c r="Y22" s="647"/>
      <c r="Z22" s="648">
        <v>14.8</v>
      </c>
      <c r="AA22" s="648"/>
      <c r="AB22" s="648"/>
      <c r="AC22" s="648"/>
      <c r="AD22" s="649">
        <v>1864612</v>
      </c>
      <c r="AE22" s="649"/>
      <c r="AF22" s="649"/>
      <c r="AG22" s="649"/>
      <c r="AH22" s="649"/>
      <c r="AI22" s="649"/>
      <c r="AJ22" s="649"/>
      <c r="AK22" s="649"/>
      <c r="AL22" s="650">
        <v>46.1</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241</v>
      </c>
      <c r="BP22" s="648"/>
      <c r="BQ22" s="648"/>
      <c r="BR22" s="648"/>
      <c r="BS22" s="654" t="s">
        <v>241</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279</v>
      </c>
      <c r="C23" s="643"/>
      <c r="D23" s="643"/>
      <c r="E23" s="643"/>
      <c r="F23" s="643"/>
      <c r="G23" s="643"/>
      <c r="H23" s="643"/>
      <c r="I23" s="643"/>
      <c r="J23" s="643"/>
      <c r="K23" s="643"/>
      <c r="L23" s="643"/>
      <c r="M23" s="643"/>
      <c r="N23" s="643"/>
      <c r="O23" s="643"/>
      <c r="P23" s="643"/>
      <c r="Q23" s="644"/>
      <c r="R23" s="645">
        <v>1864612</v>
      </c>
      <c r="S23" s="646"/>
      <c r="T23" s="646"/>
      <c r="U23" s="646"/>
      <c r="V23" s="646"/>
      <c r="W23" s="646"/>
      <c r="X23" s="646"/>
      <c r="Y23" s="647"/>
      <c r="Z23" s="648">
        <v>13.4</v>
      </c>
      <c r="AA23" s="648"/>
      <c r="AB23" s="648"/>
      <c r="AC23" s="648"/>
      <c r="AD23" s="649">
        <v>1864612</v>
      </c>
      <c r="AE23" s="649"/>
      <c r="AF23" s="649"/>
      <c r="AG23" s="649"/>
      <c r="AH23" s="649"/>
      <c r="AI23" s="649"/>
      <c r="AJ23" s="649"/>
      <c r="AK23" s="649"/>
      <c r="AL23" s="650">
        <v>46.1</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127</v>
      </c>
      <c r="BH23" s="646"/>
      <c r="BI23" s="646"/>
      <c r="BJ23" s="646"/>
      <c r="BK23" s="646"/>
      <c r="BL23" s="646"/>
      <c r="BM23" s="646"/>
      <c r="BN23" s="647"/>
      <c r="BO23" s="648" t="s">
        <v>127</v>
      </c>
      <c r="BP23" s="648"/>
      <c r="BQ23" s="648"/>
      <c r="BR23" s="648"/>
      <c r="BS23" s="654" t="s">
        <v>127</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2">
      <c r="B24" s="642" t="s">
        <v>286</v>
      </c>
      <c r="C24" s="643"/>
      <c r="D24" s="643"/>
      <c r="E24" s="643"/>
      <c r="F24" s="643"/>
      <c r="G24" s="643"/>
      <c r="H24" s="643"/>
      <c r="I24" s="643"/>
      <c r="J24" s="643"/>
      <c r="K24" s="643"/>
      <c r="L24" s="643"/>
      <c r="M24" s="643"/>
      <c r="N24" s="643"/>
      <c r="O24" s="643"/>
      <c r="P24" s="643"/>
      <c r="Q24" s="644"/>
      <c r="R24" s="645">
        <v>196884</v>
      </c>
      <c r="S24" s="646"/>
      <c r="T24" s="646"/>
      <c r="U24" s="646"/>
      <c r="V24" s="646"/>
      <c r="W24" s="646"/>
      <c r="X24" s="646"/>
      <c r="Y24" s="647"/>
      <c r="Z24" s="648">
        <v>1.4</v>
      </c>
      <c r="AA24" s="648"/>
      <c r="AB24" s="648"/>
      <c r="AC24" s="648"/>
      <c r="AD24" s="649" t="s">
        <v>127</v>
      </c>
      <c r="AE24" s="649"/>
      <c r="AF24" s="649"/>
      <c r="AG24" s="649"/>
      <c r="AH24" s="649"/>
      <c r="AI24" s="649"/>
      <c r="AJ24" s="649"/>
      <c r="AK24" s="649"/>
      <c r="AL24" s="650" t="s">
        <v>127</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127</v>
      </c>
      <c r="BP24" s="648"/>
      <c r="BQ24" s="648"/>
      <c r="BR24" s="648"/>
      <c r="BS24" s="654" t="s">
        <v>127</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3763752</v>
      </c>
      <c r="CS24" s="635"/>
      <c r="CT24" s="635"/>
      <c r="CU24" s="635"/>
      <c r="CV24" s="635"/>
      <c r="CW24" s="635"/>
      <c r="CX24" s="635"/>
      <c r="CY24" s="636"/>
      <c r="CZ24" s="639">
        <v>27.7</v>
      </c>
      <c r="DA24" s="640"/>
      <c r="DB24" s="640"/>
      <c r="DC24" s="659"/>
      <c r="DD24" s="684">
        <v>2257741</v>
      </c>
      <c r="DE24" s="635"/>
      <c r="DF24" s="635"/>
      <c r="DG24" s="635"/>
      <c r="DH24" s="635"/>
      <c r="DI24" s="635"/>
      <c r="DJ24" s="635"/>
      <c r="DK24" s="636"/>
      <c r="DL24" s="684">
        <v>2110544</v>
      </c>
      <c r="DM24" s="635"/>
      <c r="DN24" s="635"/>
      <c r="DO24" s="635"/>
      <c r="DP24" s="635"/>
      <c r="DQ24" s="635"/>
      <c r="DR24" s="635"/>
      <c r="DS24" s="635"/>
      <c r="DT24" s="635"/>
      <c r="DU24" s="635"/>
      <c r="DV24" s="636"/>
      <c r="DW24" s="639">
        <v>50.1</v>
      </c>
      <c r="DX24" s="640"/>
      <c r="DY24" s="640"/>
      <c r="DZ24" s="640"/>
      <c r="EA24" s="640"/>
      <c r="EB24" s="640"/>
      <c r="EC24" s="641"/>
    </row>
    <row r="25" spans="2:133" ht="11.25" customHeight="1" x14ac:dyDescent="0.2">
      <c r="B25" s="642" t="s">
        <v>289</v>
      </c>
      <c r="C25" s="643"/>
      <c r="D25" s="643"/>
      <c r="E25" s="643"/>
      <c r="F25" s="643"/>
      <c r="G25" s="643"/>
      <c r="H25" s="643"/>
      <c r="I25" s="643"/>
      <c r="J25" s="643"/>
      <c r="K25" s="643"/>
      <c r="L25" s="643"/>
      <c r="M25" s="643"/>
      <c r="N25" s="643"/>
      <c r="O25" s="643"/>
      <c r="P25" s="643"/>
      <c r="Q25" s="644"/>
      <c r="R25" s="645" t="s">
        <v>241</v>
      </c>
      <c r="S25" s="646"/>
      <c r="T25" s="646"/>
      <c r="U25" s="646"/>
      <c r="V25" s="646"/>
      <c r="W25" s="646"/>
      <c r="X25" s="646"/>
      <c r="Y25" s="647"/>
      <c r="Z25" s="648" t="s">
        <v>241</v>
      </c>
      <c r="AA25" s="648"/>
      <c r="AB25" s="648"/>
      <c r="AC25" s="648"/>
      <c r="AD25" s="649" t="s">
        <v>127</v>
      </c>
      <c r="AE25" s="649"/>
      <c r="AF25" s="649"/>
      <c r="AG25" s="649"/>
      <c r="AH25" s="649"/>
      <c r="AI25" s="649"/>
      <c r="AJ25" s="649"/>
      <c r="AK25" s="649"/>
      <c r="AL25" s="650" t="s">
        <v>127</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241</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1341593</v>
      </c>
      <c r="CS25" s="681"/>
      <c r="CT25" s="681"/>
      <c r="CU25" s="681"/>
      <c r="CV25" s="681"/>
      <c r="CW25" s="681"/>
      <c r="CX25" s="681"/>
      <c r="CY25" s="682"/>
      <c r="CZ25" s="650">
        <v>9.9</v>
      </c>
      <c r="DA25" s="679"/>
      <c r="DB25" s="679"/>
      <c r="DC25" s="683"/>
      <c r="DD25" s="654">
        <v>1209966</v>
      </c>
      <c r="DE25" s="681"/>
      <c r="DF25" s="681"/>
      <c r="DG25" s="681"/>
      <c r="DH25" s="681"/>
      <c r="DI25" s="681"/>
      <c r="DJ25" s="681"/>
      <c r="DK25" s="682"/>
      <c r="DL25" s="654">
        <v>1065221</v>
      </c>
      <c r="DM25" s="681"/>
      <c r="DN25" s="681"/>
      <c r="DO25" s="681"/>
      <c r="DP25" s="681"/>
      <c r="DQ25" s="681"/>
      <c r="DR25" s="681"/>
      <c r="DS25" s="681"/>
      <c r="DT25" s="681"/>
      <c r="DU25" s="681"/>
      <c r="DV25" s="682"/>
      <c r="DW25" s="650">
        <v>25.3</v>
      </c>
      <c r="DX25" s="679"/>
      <c r="DY25" s="679"/>
      <c r="DZ25" s="679"/>
      <c r="EA25" s="679"/>
      <c r="EB25" s="679"/>
      <c r="EC25" s="680"/>
    </row>
    <row r="26" spans="2:133" ht="11.25" customHeight="1" x14ac:dyDescent="0.2">
      <c r="B26" s="642" t="s">
        <v>292</v>
      </c>
      <c r="C26" s="643"/>
      <c r="D26" s="643"/>
      <c r="E26" s="643"/>
      <c r="F26" s="643"/>
      <c r="G26" s="643"/>
      <c r="H26" s="643"/>
      <c r="I26" s="643"/>
      <c r="J26" s="643"/>
      <c r="K26" s="643"/>
      <c r="L26" s="643"/>
      <c r="M26" s="643"/>
      <c r="N26" s="643"/>
      <c r="O26" s="643"/>
      <c r="P26" s="643"/>
      <c r="Q26" s="644"/>
      <c r="R26" s="645">
        <v>4093840</v>
      </c>
      <c r="S26" s="646"/>
      <c r="T26" s="646"/>
      <c r="U26" s="646"/>
      <c r="V26" s="646"/>
      <c r="W26" s="646"/>
      <c r="X26" s="646"/>
      <c r="Y26" s="647"/>
      <c r="Z26" s="648">
        <v>29.4</v>
      </c>
      <c r="AA26" s="648"/>
      <c r="AB26" s="648"/>
      <c r="AC26" s="648"/>
      <c r="AD26" s="649">
        <v>3896956</v>
      </c>
      <c r="AE26" s="649"/>
      <c r="AF26" s="649"/>
      <c r="AG26" s="649"/>
      <c r="AH26" s="649"/>
      <c r="AI26" s="649"/>
      <c r="AJ26" s="649"/>
      <c r="AK26" s="649"/>
      <c r="AL26" s="650">
        <v>96.3</v>
      </c>
      <c r="AM26" s="651"/>
      <c r="AN26" s="651"/>
      <c r="AO26" s="652"/>
      <c r="AP26" s="664" t="s">
        <v>293</v>
      </c>
      <c r="AQ26" s="694"/>
      <c r="AR26" s="694"/>
      <c r="AS26" s="694"/>
      <c r="AT26" s="694"/>
      <c r="AU26" s="694"/>
      <c r="AV26" s="694"/>
      <c r="AW26" s="694"/>
      <c r="AX26" s="694"/>
      <c r="AY26" s="694"/>
      <c r="AZ26" s="694"/>
      <c r="BA26" s="694"/>
      <c r="BB26" s="694"/>
      <c r="BC26" s="694"/>
      <c r="BD26" s="694"/>
      <c r="BE26" s="694"/>
      <c r="BF26" s="666"/>
      <c r="BG26" s="645" t="s">
        <v>127</v>
      </c>
      <c r="BH26" s="646"/>
      <c r="BI26" s="646"/>
      <c r="BJ26" s="646"/>
      <c r="BK26" s="646"/>
      <c r="BL26" s="646"/>
      <c r="BM26" s="646"/>
      <c r="BN26" s="647"/>
      <c r="BO26" s="648" t="s">
        <v>127</v>
      </c>
      <c r="BP26" s="648"/>
      <c r="BQ26" s="648"/>
      <c r="BR26" s="648"/>
      <c r="BS26" s="654" t="s">
        <v>241</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739919</v>
      </c>
      <c r="CS26" s="646"/>
      <c r="CT26" s="646"/>
      <c r="CU26" s="646"/>
      <c r="CV26" s="646"/>
      <c r="CW26" s="646"/>
      <c r="CX26" s="646"/>
      <c r="CY26" s="647"/>
      <c r="CZ26" s="650">
        <v>5.4</v>
      </c>
      <c r="DA26" s="679"/>
      <c r="DB26" s="679"/>
      <c r="DC26" s="683"/>
      <c r="DD26" s="654">
        <v>676621</v>
      </c>
      <c r="DE26" s="646"/>
      <c r="DF26" s="646"/>
      <c r="DG26" s="646"/>
      <c r="DH26" s="646"/>
      <c r="DI26" s="646"/>
      <c r="DJ26" s="646"/>
      <c r="DK26" s="647"/>
      <c r="DL26" s="654" t="s">
        <v>241</v>
      </c>
      <c r="DM26" s="646"/>
      <c r="DN26" s="646"/>
      <c r="DO26" s="646"/>
      <c r="DP26" s="646"/>
      <c r="DQ26" s="646"/>
      <c r="DR26" s="646"/>
      <c r="DS26" s="646"/>
      <c r="DT26" s="646"/>
      <c r="DU26" s="646"/>
      <c r="DV26" s="647"/>
      <c r="DW26" s="650" t="s">
        <v>127</v>
      </c>
      <c r="DX26" s="679"/>
      <c r="DY26" s="679"/>
      <c r="DZ26" s="679"/>
      <c r="EA26" s="679"/>
      <c r="EB26" s="679"/>
      <c r="EC26" s="680"/>
    </row>
    <row r="27" spans="2:133" ht="11.25" customHeight="1" x14ac:dyDescent="0.2">
      <c r="B27" s="642" t="s">
        <v>295</v>
      </c>
      <c r="C27" s="643"/>
      <c r="D27" s="643"/>
      <c r="E27" s="643"/>
      <c r="F27" s="643"/>
      <c r="G27" s="643"/>
      <c r="H27" s="643"/>
      <c r="I27" s="643"/>
      <c r="J27" s="643"/>
      <c r="K27" s="643"/>
      <c r="L27" s="643"/>
      <c r="M27" s="643"/>
      <c r="N27" s="643"/>
      <c r="O27" s="643"/>
      <c r="P27" s="643"/>
      <c r="Q27" s="644"/>
      <c r="R27" s="645">
        <v>3083</v>
      </c>
      <c r="S27" s="646"/>
      <c r="T27" s="646"/>
      <c r="U27" s="646"/>
      <c r="V27" s="646"/>
      <c r="W27" s="646"/>
      <c r="X27" s="646"/>
      <c r="Y27" s="647"/>
      <c r="Z27" s="648">
        <v>0</v>
      </c>
      <c r="AA27" s="648"/>
      <c r="AB27" s="648"/>
      <c r="AC27" s="648"/>
      <c r="AD27" s="649">
        <v>3083</v>
      </c>
      <c r="AE27" s="649"/>
      <c r="AF27" s="649"/>
      <c r="AG27" s="649"/>
      <c r="AH27" s="649"/>
      <c r="AI27" s="649"/>
      <c r="AJ27" s="649"/>
      <c r="AK27" s="649"/>
      <c r="AL27" s="650">
        <v>0.1</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1530706</v>
      </c>
      <c r="BH27" s="646"/>
      <c r="BI27" s="646"/>
      <c r="BJ27" s="646"/>
      <c r="BK27" s="646"/>
      <c r="BL27" s="646"/>
      <c r="BM27" s="646"/>
      <c r="BN27" s="647"/>
      <c r="BO27" s="648">
        <v>100</v>
      </c>
      <c r="BP27" s="648"/>
      <c r="BQ27" s="648"/>
      <c r="BR27" s="648"/>
      <c r="BS27" s="654">
        <v>3976</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1842441</v>
      </c>
      <c r="CS27" s="681"/>
      <c r="CT27" s="681"/>
      <c r="CU27" s="681"/>
      <c r="CV27" s="681"/>
      <c r="CW27" s="681"/>
      <c r="CX27" s="681"/>
      <c r="CY27" s="682"/>
      <c r="CZ27" s="650">
        <v>13.6</v>
      </c>
      <c r="DA27" s="679"/>
      <c r="DB27" s="679"/>
      <c r="DC27" s="683"/>
      <c r="DD27" s="654">
        <v>484073</v>
      </c>
      <c r="DE27" s="681"/>
      <c r="DF27" s="681"/>
      <c r="DG27" s="681"/>
      <c r="DH27" s="681"/>
      <c r="DI27" s="681"/>
      <c r="DJ27" s="681"/>
      <c r="DK27" s="682"/>
      <c r="DL27" s="654">
        <v>481621</v>
      </c>
      <c r="DM27" s="681"/>
      <c r="DN27" s="681"/>
      <c r="DO27" s="681"/>
      <c r="DP27" s="681"/>
      <c r="DQ27" s="681"/>
      <c r="DR27" s="681"/>
      <c r="DS27" s="681"/>
      <c r="DT27" s="681"/>
      <c r="DU27" s="681"/>
      <c r="DV27" s="682"/>
      <c r="DW27" s="650">
        <v>11.4</v>
      </c>
      <c r="DX27" s="679"/>
      <c r="DY27" s="679"/>
      <c r="DZ27" s="679"/>
      <c r="EA27" s="679"/>
      <c r="EB27" s="679"/>
      <c r="EC27" s="680"/>
    </row>
    <row r="28" spans="2:133" ht="11.25" customHeight="1" x14ac:dyDescent="0.2">
      <c r="B28" s="642" t="s">
        <v>298</v>
      </c>
      <c r="C28" s="643"/>
      <c r="D28" s="643"/>
      <c r="E28" s="643"/>
      <c r="F28" s="643"/>
      <c r="G28" s="643"/>
      <c r="H28" s="643"/>
      <c r="I28" s="643"/>
      <c r="J28" s="643"/>
      <c r="K28" s="643"/>
      <c r="L28" s="643"/>
      <c r="M28" s="643"/>
      <c r="N28" s="643"/>
      <c r="O28" s="643"/>
      <c r="P28" s="643"/>
      <c r="Q28" s="644"/>
      <c r="R28" s="645">
        <v>67690</v>
      </c>
      <c r="S28" s="646"/>
      <c r="T28" s="646"/>
      <c r="U28" s="646"/>
      <c r="V28" s="646"/>
      <c r="W28" s="646"/>
      <c r="X28" s="646"/>
      <c r="Y28" s="647"/>
      <c r="Z28" s="648">
        <v>0.5</v>
      </c>
      <c r="AA28" s="648"/>
      <c r="AB28" s="648"/>
      <c r="AC28" s="648"/>
      <c r="AD28" s="649" t="s">
        <v>127</v>
      </c>
      <c r="AE28" s="649"/>
      <c r="AF28" s="649"/>
      <c r="AG28" s="649"/>
      <c r="AH28" s="649"/>
      <c r="AI28" s="649"/>
      <c r="AJ28" s="649"/>
      <c r="AK28" s="649"/>
      <c r="AL28" s="650" t="s">
        <v>127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579718</v>
      </c>
      <c r="CS28" s="646"/>
      <c r="CT28" s="646"/>
      <c r="CU28" s="646"/>
      <c r="CV28" s="646"/>
      <c r="CW28" s="646"/>
      <c r="CX28" s="646"/>
      <c r="CY28" s="647"/>
      <c r="CZ28" s="650">
        <v>4.3</v>
      </c>
      <c r="DA28" s="679"/>
      <c r="DB28" s="679"/>
      <c r="DC28" s="683"/>
      <c r="DD28" s="654">
        <v>563702</v>
      </c>
      <c r="DE28" s="646"/>
      <c r="DF28" s="646"/>
      <c r="DG28" s="646"/>
      <c r="DH28" s="646"/>
      <c r="DI28" s="646"/>
      <c r="DJ28" s="646"/>
      <c r="DK28" s="647"/>
      <c r="DL28" s="654">
        <v>563702</v>
      </c>
      <c r="DM28" s="646"/>
      <c r="DN28" s="646"/>
      <c r="DO28" s="646"/>
      <c r="DP28" s="646"/>
      <c r="DQ28" s="646"/>
      <c r="DR28" s="646"/>
      <c r="DS28" s="646"/>
      <c r="DT28" s="646"/>
      <c r="DU28" s="646"/>
      <c r="DV28" s="647"/>
      <c r="DW28" s="650">
        <v>13.4</v>
      </c>
      <c r="DX28" s="679"/>
      <c r="DY28" s="679"/>
      <c r="DZ28" s="679"/>
      <c r="EA28" s="679"/>
      <c r="EB28" s="679"/>
      <c r="EC28" s="680"/>
    </row>
    <row r="29" spans="2:133" ht="11.25" customHeight="1" x14ac:dyDescent="0.2">
      <c r="B29" s="642" t="s">
        <v>300</v>
      </c>
      <c r="C29" s="643"/>
      <c r="D29" s="643"/>
      <c r="E29" s="643"/>
      <c r="F29" s="643"/>
      <c r="G29" s="643"/>
      <c r="H29" s="643"/>
      <c r="I29" s="643"/>
      <c r="J29" s="643"/>
      <c r="K29" s="643"/>
      <c r="L29" s="643"/>
      <c r="M29" s="643"/>
      <c r="N29" s="643"/>
      <c r="O29" s="643"/>
      <c r="P29" s="643"/>
      <c r="Q29" s="644"/>
      <c r="R29" s="645">
        <v>82827</v>
      </c>
      <c r="S29" s="646"/>
      <c r="T29" s="646"/>
      <c r="U29" s="646"/>
      <c r="V29" s="646"/>
      <c r="W29" s="646"/>
      <c r="X29" s="646"/>
      <c r="Y29" s="647"/>
      <c r="Z29" s="648">
        <v>0.6</v>
      </c>
      <c r="AA29" s="648"/>
      <c r="AB29" s="648"/>
      <c r="AC29" s="648"/>
      <c r="AD29" s="649" t="s">
        <v>127</v>
      </c>
      <c r="AE29" s="649"/>
      <c r="AF29" s="649"/>
      <c r="AG29" s="649"/>
      <c r="AH29" s="649"/>
      <c r="AI29" s="649"/>
      <c r="AJ29" s="649"/>
      <c r="AK29" s="649"/>
      <c r="AL29" s="650" t="s">
        <v>241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301</v>
      </c>
      <c r="CE29" s="686"/>
      <c r="CF29" s="660" t="s">
        <v>70</v>
      </c>
      <c r="CG29" s="661"/>
      <c r="CH29" s="661"/>
      <c r="CI29" s="661"/>
      <c r="CJ29" s="661"/>
      <c r="CK29" s="661"/>
      <c r="CL29" s="661"/>
      <c r="CM29" s="661"/>
      <c r="CN29" s="661"/>
      <c r="CO29" s="661"/>
      <c r="CP29" s="661"/>
      <c r="CQ29" s="662"/>
      <c r="CR29" s="645">
        <v>579718</v>
      </c>
      <c r="CS29" s="681"/>
      <c r="CT29" s="681"/>
      <c r="CU29" s="681"/>
      <c r="CV29" s="681"/>
      <c r="CW29" s="681"/>
      <c r="CX29" s="681"/>
      <c r="CY29" s="682"/>
      <c r="CZ29" s="650">
        <v>4.3</v>
      </c>
      <c r="DA29" s="679"/>
      <c r="DB29" s="679"/>
      <c r="DC29" s="683"/>
      <c r="DD29" s="654">
        <v>563702</v>
      </c>
      <c r="DE29" s="681"/>
      <c r="DF29" s="681"/>
      <c r="DG29" s="681"/>
      <c r="DH29" s="681"/>
      <c r="DI29" s="681"/>
      <c r="DJ29" s="681"/>
      <c r="DK29" s="682"/>
      <c r="DL29" s="654">
        <v>563702</v>
      </c>
      <c r="DM29" s="681"/>
      <c r="DN29" s="681"/>
      <c r="DO29" s="681"/>
      <c r="DP29" s="681"/>
      <c r="DQ29" s="681"/>
      <c r="DR29" s="681"/>
      <c r="DS29" s="681"/>
      <c r="DT29" s="681"/>
      <c r="DU29" s="681"/>
      <c r="DV29" s="682"/>
      <c r="DW29" s="650">
        <v>13.4</v>
      </c>
      <c r="DX29" s="679"/>
      <c r="DY29" s="679"/>
      <c r="DZ29" s="679"/>
      <c r="EA29" s="679"/>
      <c r="EB29" s="679"/>
      <c r="EC29" s="680"/>
    </row>
    <row r="30" spans="2:133" ht="11.25" customHeight="1" x14ac:dyDescent="0.2">
      <c r="B30" s="642" t="s">
        <v>302</v>
      </c>
      <c r="C30" s="643"/>
      <c r="D30" s="643"/>
      <c r="E30" s="643"/>
      <c r="F30" s="643"/>
      <c r="G30" s="643"/>
      <c r="H30" s="643"/>
      <c r="I30" s="643"/>
      <c r="J30" s="643"/>
      <c r="K30" s="643"/>
      <c r="L30" s="643"/>
      <c r="M30" s="643"/>
      <c r="N30" s="643"/>
      <c r="O30" s="643"/>
      <c r="P30" s="643"/>
      <c r="Q30" s="644"/>
      <c r="R30" s="645">
        <v>42423</v>
      </c>
      <c r="S30" s="646"/>
      <c r="T30" s="646"/>
      <c r="U30" s="646"/>
      <c r="V30" s="646"/>
      <c r="W30" s="646"/>
      <c r="X30" s="646"/>
      <c r="Y30" s="647"/>
      <c r="Z30" s="648">
        <v>0.3</v>
      </c>
      <c r="AA30" s="648"/>
      <c r="AB30" s="648"/>
      <c r="AC30" s="648"/>
      <c r="AD30" s="649" t="s">
        <v>241</v>
      </c>
      <c r="AE30" s="649"/>
      <c r="AF30" s="649"/>
      <c r="AG30" s="649"/>
      <c r="AH30" s="649"/>
      <c r="AI30" s="649"/>
      <c r="AJ30" s="649"/>
      <c r="AK30" s="649"/>
      <c r="AL30" s="650" t="s">
        <v>127</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303</v>
      </c>
      <c r="BH30" s="698"/>
      <c r="BI30" s="698"/>
      <c r="BJ30" s="698"/>
      <c r="BK30" s="698"/>
      <c r="BL30" s="698"/>
      <c r="BM30" s="698"/>
      <c r="BN30" s="698"/>
      <c r="BO30" s="698"/>
      <c r="BP30" s="698"/>
      <c r="BQ30" s="699"/>
      <c r="BR30" s="624" t="s">
        <v>304</v>
      </c>
      <c r="BS30" s="698"/>
      <c r="BT30" s="698"/>
      <c r="BU30" s="698"/>
      <c r="BV30" s="698"/>
      <c r="BW30" s="698"/>
      <c r="BX30" s="698"/>
      <c r="BY30" s="698"/>
      <c r="BZ30" s="698"/>
      <c r="CA30" s="698"/>
      <c r="CB30" s="699"/>
      <c r="CD30" s="687"/>
      <c r="CE30" s="688"/>
      <c r="CF30" s="660" t="s">
        <v>305</v>
      </c>
      <c r="CG30" s="661"/>
      <c r="CH30" s="661"/>
      <c r="CI30" s="661"/>
      <c r="CJ30" s="661"/>
      <c r="CK30" s="661"/>
      <c r="CL30" s="661"/>
      <c r="CM30" s="661"/>
      <c r="CN30" s="661"/>
      <c r="CO30" s="661"/>
      <c r="CP30" s="661"/>
      <c r="CQ30" s="662"/>
      <c r="CR30" s="645">
        <v>545441</v>
      </c>
      <c r="CS30" s="646"/>
      <c r="CT30" s="646"/>
      <c r="CU30" s="646"/>
      <c r="CV30" s="646"/>
      <c r="CW30" s="646"/>
      <c r="CX30" s="646"/>
      <c r="CY30" s="647"/>
      <c r="CZ30" s="650">
        <v>4</v>
      </c>
      <c r="DA30" s="679"/>
      <c r="DB30" s="679"/>
      <c r="DC30" s="683"/>
      <c r="DD30" s="654">
        <v>530597</v>
      </c>
      <c r="DE30" s="646"/>
      <c r="DF30" s="646"/>
      <c r="DG30" s="646"/>
      <c r="DH30" s="646"/>
      <c r="DI30" s="646"/>
      <c r="DJ30" s="646"/>
      <c r="DK30" s="647"/>
      <c r="DL30" s="654">
        <v>530597</v>
      </c>
      <c r="DM30" s="646"/>
      <c r="DN30" s="646"/>
      <c r="DO30" s="646"/>
      <c r="DP30" s="646"/>
      <c r="DQ30" s="646"/>
      <c r="DR30" s="646"/>
      <c r="DS30" s="646"/>
      <c r="DT30" s="646"/>
      <c r="DU30" s="646"/>
      <c r="DV30" s="647"/>
      <c r="DW30" s="650">
        <v>12.6</v>
      </c>
      <c r="DX30" s="679"/>
      <c r="DY30" s="679"/>
      <c r="DZ30" s="679"/>
      <c r="EA30" s="679"/>
      <c r="EB30" s="679"/>
      <c r="EC30" s="680"/>
    </row>
    <row r="31" spans="2:133" ht="11.25" customHeight="1" x14ac:dyDescent="0.2">
      <c r="B31" s="642" t="s">
        <v>306</v>
      </c>
      <c r="C31" s="643"/>
      <c r="D31" s="643"/>
      <c r="E31" s="643"/>
      <c r="F31" s="643"/>
      <c r="G31" s="643"/>
      <c r="H31" s="643"/>
      <c r="I31" s="643"/>
      <c r="J31" s="643"/>
      <c r="K31" s="643"/>
      <c r="L31" s="643"/>
      <c r="M31" s="643"/>
      <c r="N31" s="643"/>
      <c r="O31" s="643"/>
      <c r="P31" s="643"/>
      <c r="Q31" s="644"/>
      <c r="R31" s="645">
        <v>4214867</v>
      </c>
      <c r="S31" s="646"/>
      <c r="T31" s="646"/>
      <c r="U31" s="646"/>
      <c r="V31" s="646"/>
      <c r="W31" s="646"/>
      <c r="X31" s="646"/>
      <c r="Y31" s="647"/>
      <c r="Z31" s="648">
        <v>30.3</v>
      </c>
      <c r="AA31" s="648"/>
      <c r="AB31" s="648"/>
      <c r="AC31" s="648"/>
      <c r="AD31" s="649" t="s">
        <v>127</v>
      </c>
      <c r="AE31" s="649"/>
      <c r="AF31" s="649"/>
      <c r="AG31" s="649"/>
      <c r="AH31" s="649"/>
      <c r="AI31" s="649"/>
      <c r="AJ31" s="649"/>
      <c r="AK31" s="649"/>
      <c r="AL31" s="650" t="s">
        <v>127</v>
      </c>
      <c r="AM31" s="651"/>
      <c r="AN31" s="651"/>
      <c r="AO31" s="652"/>
      <c r="AP31" s="702" t="s">
        <v>307</v>
      </c>
      <c r="AQ31" s="703"/>
      <c r="AR31" s="703"/>
      <c r="AS31" s="703"/>
      <c r="AT31" s="708" t="s">
        <v>308</v>
      </c>
      <c r="AU31" s="229"/>
      <c r="AV31" s="229"/>
      <c r="AW31" s="229"/>
      <c r="AX31" s="631" t="s">
        <v>184</v>
      </c>
      <c r="AY31" s="632"/>
      <c r="AZ31" s="632"/>
      <c r="BA31" s="632"/>
      <c r="BB31" s="632"/>
      <c r="BC31" s="632"/>
      <c r="BD31" s="632"/>
      <c r="BE31" s="632"/>
      <c r="BF31" s="633"/>
      <c r="BG31" s="713">
        <v>98.6</v>
      </c>
      <c r="BH31" s="700"/>
      <c r="BI31" s="700"/>
      <c r="BJ31" s="700"/>
      <c r="BK31" s="700"/>
      <c r="BL31" s="700"/>
      <c r="BM31" s="640">
        <v>96.5</v>
      </c>
      <c r="BN31" s="700"/>
      <c r="BO31" s="700"/>
      <c r="BP31" s="700"/>
      <c r="BQ31" s="701"/>
      <c r="BR31" s="713">
        <v>98.8</v>
      </c>
      <c r="BS31" s="700"/>
      <c r="BT31" s="700"/>
      <c r="BU31" s="700"/>
      <c r="BV31" s="700"/>
      <c r="BW31" s="700"/>
      <c r="BX31" s="640">
        <v>96.8</v>
      </c>
      <c r="BY31" s="700"/>
      <c r="BZ31" s="700"/>
      <c r="CA31" s="700"/>
      <c r="CB31" s="701"/>
      <c r="CD31" s="687"/>
      <c r="CE31" s="688"/>
      <c r="CF31" s="660" t="s">
        <v>309</v>
      </c>
      <c r="CG31" s="661"/>
      <c r="CH31" s="661"/>
      <c r="CI31" s="661"/>
      <c r="CJ31" s="661"/>
      <c r="CK31" s="661"/>
      <c r="CL31" s="661"/>
      <c r="CM31" s="661"/>
      <c r="CN31" s="661"/>
      <c r="CO31" s="661"/>
      <c r="CP31" s="661"/>
      <c r="CQ31" s="662"/>
      <c r="CR31" s="645">
        <v>34277</v>
      </c>
      <c r="CS31" s="681"/>
      <c r="CT31" s="681"/>
      <c r="CU31" s="681"/>
      <c r="CV31" s="681"/>
      <c r="CW31" s="681"/>
      <c r="CX31" s="681"/>
      <c r="CY31" s="682"/>
      <c r="CZ31" s="650">
        <v>0.3</v>
      </c>
      <c r="DA31" s="679"/>
      <c r="DB31" s="679"/>
      <c r="DC31" s="683"/>
      <c r="DD31" s="654">
        <v>33105</v>
      </c>
      <c r="DE31" s="681"/>
      <c r="DF31" s="681"/>
      <c r="DG31" s="681"/>
      <c r="DH31" s="681"/>
      <c r="DI31" s="681"/>
      <c r="DJ31" s="681"/>
      <c r="DK31" s="682"/>
      <c r="DL31" s="654">
        <v>33105</v>
      </c>
      <c r="DM31" s="681"/>
      <c r="DN31" s="681"/>
      <c r="DO31" s="681"/>
      <c r="DP31" s="681"/>
      <c r="DQ31" s="681"/>
      <c r="DR31" s="681"/>
      <c r="DS31" s="681"/>
      <c r="DT31" s="681"/>
      <c r="DU31" s="681"/>
      <c r="DV31" s="682"/>
      <c r="DW31" s="650">
        <v>0.8</v>
      </c>
      <c r="DX31" s="679"/>
      <c r="DY31" s="679"/>
      <c r="DZ31" s="679"/>
      <c r="EA31" s="679"/>
      <c r="EB31" s="679"/>
      <c r="EC31" s="680"/>
    </row>
    <row r="32" spans="2:133" ht="11.25" customHeight="1" x14ac:dyDescent="0.2">
      <c r="B32" s="691" t="s">
        <v>310</v>
      </c>
      <c r="C32" s="692"/>
      <c r="D32" s="692"/>
      <c r="E32" s="692"/>
      <c r="F32" s="692"/>
      <c r="G32" s="692"/>
      <c r="H32" s="692"/>
      <c r="I32" s="692"/>
      <c r="J32" s="692"/>
      <c r="K32" s="692"/>
      <c r="L32" s="692"/>
      <c r="M32" s="692"/>
      <c r="N32" s="692"/>
      <c r="O32" s="692"/>
      <c r="P32" s="692"/>
      <c r="Q32" s="693"/>
      <c r="R32" s="645">
        <v>147527</v>
      </c>
      <c r="S32" s="646"/>
      <c r="T32" s="646"/>
      <c r="U32" s="646"/>
      <c r="V32" s="646"/>
      <c r="W32" s="646"/>
      <c r="X32" s="646"/>
      <c r="Y32" s="647"/>
      <c r="Z32" s="648">
        <v>1.1000000000000001</v>
      </c>
      <c r="AA32" s="648"/>
      <c r="AB32" s="648"/>
      <c r="AC32" s="648"/>
      <c r="AD32" s="649">
        <v>147527</v>
      </c>
      <c r="AE32" s="649"/>
      <c r="AF32" s="649"/>
      <c r="AG32" s="649"/>
      <c r="AH32" s="649"/>
      <c r="AI32" s="649"/>
      <c r="AJ32" s="649"/>
      <c r="AK32" s="649"/>
      <c r="AL32" s="650">
        <v>3.6</v>
      </c>
      <c r="AM32" s="651"/>
      <c r="AN32" s="651"/>
      <c r="AO32" s="652"/>
      <c r="AP32" s="704"/>
      <c r="AQ32" s="705"/>
      <c r="AR32" s="705"/>
      <c r="AS32" s="705"/>
      <c r="AT32" s="709"/>
      <c r="AU32" s="228" t="s">
        <v>311</v>
      </c>
      <c r="AV32" s="228"/>
      <c r="AW32" s="228"/>
      <c r="AX32" s="642" t="s">
        <v>312</v>
      </c>
      <c r="AY32" s="643"/>
      <c r="AZ32" s="643"/>
      <c r="BA32" s="643"/>
      <c r="BB32" s="643"/>
      <c r="BC32" s="643"/>
      <c r="BD32" s="643"/>
      <c r="BE32" s="643"/>
      <c r="BF32" s="644"/>
      <c r="BG32" s="714">
        <v>98.9</v>
      </c>
      <c r="BH32" s="681"/>
      <c r="BI32" s="681"/>
      <c r="BJ32" s="681"/>
      <c r="BK32" s="681"/>
      <c r="BL32" s="681"/>
      <c r="BM32" s="651">
        <v>97.1</v>
      </c>
      <c r="BN32" s="711"/>
      <c r="BO32" s="711"/>
      <c r="BP32" s="711"/>
      <c r="BQ32" s="712"/>
      <c r="BR32" s="714">
        <v>98.9</v>
      </c>
      <c r="BS32" s="681"/>
      <c r="BT32" s="681"/>
      <c r="BU32" s="681"/>
      <c r="BV32" s="681"/>
      <c r="BW32" s="681"/>
      <c r="BX32" s="651">
        <v>97.2</v>
      </c>
      <c r="BY32" s="711"/>
      <c r="BZ32" s="711"/>
      <c r="CA32" s="711"/>
      <c r="CB32" s="712"/>
      <c r="CD32" s="689"/>
      <c r="CE32" s="690"/>
      <c r="CF32" s="660" t="s">
        <v>313</v>
      </c>
      <c r="CG32" s="661"/>
      <c r="CH32" s="661"/>
      <c r="CI32" s="661"/>
      <c r="CJ32" s="661"/>
      <c r="CK32" s="661"/>
      <c r="CL32" s="661"/>
      <c r="CM32" s="661"/>
      <c r="CN32" s="661"/>
      <c r="CO32" s="661"/>
      <c r="CP32" s="661"/>
      <c r="CQ32" s="662"/>
      <c r="CR32" s="645" t="s">
        <v>127</v>
      </c>
      <c r="CS32" s="646"/>
      <c r="CT32" s="646"/>
      <c r="CU32" s="646"/>
      <c r="CV32" s="646"/>
      <c r="CW32" s="646"/>
      <c r="CX32" s="646"/>
      <c r="CY32" s="647"/>
      <c r="CZ32" s="650" t="s">
        <v>127</v>
      </c>
      <c r="DA32" s="679"/>
      <c r="DB32" s="679"/>
      <c r="DC32" s="683"/>
      <c r="DD32" s="654" t="s">
        <v>241</v>
      </c>
      <c r="DE32" s="646"/>
      <c r="DF32" s="646"/>
      <c r="DG32" s="646"/>
      <c r="DH32" s="646"/>
      <c r="DI32" s="646"/>
      <c r="DJ32" s="646"/>
      <c r="DK32" s="647"/>
      <c r="DL32" s="654" t="s">
        <v>127</v>
      </c>
      <c r="DM32" s="646"/>
      <c r="DN32" s="646"/>
      <c r="DO32" s="646"/>
      <c r="DP32" s="646"/>
      <c r="DQ32" s="646"/>
      <c r="DR32" s="646"/>
      <c r="DS32" s="646"/>
      <c r="DT32" s="646"/>
      <c r="DU32" s="646"/>
      <c r="DV32" s="647"/>
      <c r="DW32" s="650" t="s">
        <v>127</v>
      </c>
      <c r="DX32" s="679"/>
      <c r="DY32" s="679"/>
      <c r="DZ32" s="679"/>
      <c r="EA32" s="679"/>
      <c r="EB32" s="679"/>
      <c r="EC32" s="680"/>
    </row>
    <row r="33" spans="2:133" ht="11.25" customHeight="1" x14ac:dyDescent="0.2">
      <c r="B33" s="642" t="s">
        <v>314</v>
      </c>
      <c r="C33" s="643"/>
      <c r="D33" s="643"/>
      <c r="E33" s="643"/>
      <c r="F33" s="643"/>
      <c r="G33" s="643"/>
      <c r="H33" s="643"/>
      <c r="I33" s="643"/>
      <c r="J33" s="643"/>
      <c r="K33" s="643"/>
      <c r="L33" s="643"/>
      <c r="M33" s="643"/>
      <c r="N33" s="643"/>
      <c r="O33" s="643"/>
      <c r="P33" s="643"/>
      <c r="Q33" s="644"/>
      <c r="R33" s="645">
        <v>856809</v>
      </c>
      <c r="S33" s="646"/>
      <c r="T33" s="646"/>
      <c r="U33" s="646"/>
      <c r="V33" s="646"/>
      <c r="W33" s="646"/>
      <c r="X33" s="646"/>
      <c r="Y33" s="647"/>
      <c r="Z33" s="648">
        <v>6.2</v>
      </c>
      <c r="AA33" s="648"/>
      <c r="AB33" s="648"/>
      <c r="AC33" s="648"/>
      <c r="AD33" s="649" t="s">
        <v>127</v>
      </c>
      <c r="AE33" s="649"/>
      <c r="AF33" s="649"/>
      <c r="AG33" s="649"/>
      <c r="AH33" s="649"/>
      <c r="AI33" s="649"/>
      <c r="AJ33" s="649"/>
      <c r="AK33" s="649"/>
      <c r="AL33" s="650" t="s">
        <v>241</v>
      </c>
      <c r="AM33" s="651"/>
      <c r="AN33" s="651"/>
      <c r="AO33" s="652"/>
      <c r="AP33" s="706"/>
      <c r="AQ33" s="707"/>
      <c r="AR33" s="707"/>
      <c r="AS33" s="707"/>
      <c r="AT33" s="710"/>
      <c r="AU33" s="230"/>
      <c r="AV33" s="230"/>
      <c r="AW33" s="230"/>
      <c r="AX33" s="695" t="s">
        <v>315</v>
      </c>
      <c r="AY33" s="696"/>
      <c r="AZ33" s="696"/>
      <c r="BA33" s="696"/>
      <c r="BB33" s="696"/>
      <c r="BC33" s="696"/>
      <c r="BD33" s="696"/>
      <c r="BE33" s="696"/>
      <c r="BF33" s="697"/>
      <c r="BG33" s="715">
        <v>98</v>
      </c>
      <c r="BH33" s="716"/>
      <c r="BI33" s="716"/>
      <c r="BJ33" s="716"/>
      <c r="BK33" s="716"/>
      <c r="BL33" s="716"/>
      <c r="BM33" s="717">
        <v>95.5</v>
      </c>
      <c r="BN33" s="716"/>
      <c r="BO33" s="716"/>
      <c r="BP33" s="716"/>
      <c r="BQ33" s="718"/>
      <c r="BR33" s="715">
        <v>98.6</v>
      </c>
      <c r="BS33" s="716"/>
      <c r="BT33" s="716"/>
      <c r="BU33" s="716"/>
      <c r="BV33" s="716"/>
      <c r="BW33" s="716"/>
      <c r="BX33" s="717">
        <v>95.8</v>
      </c>
      <c r="BY33" s="716"/>
      <c r="BZ33" s="716"/>
      <c r="CA33" s="716"/>
      <c r="CB33" s="718"/>
      <c r="CD33" s="660" t="s">
        <v>316</v>
      </c>
      <c r="CE33" s="661"/>
      <c r="CF33" s="661"/>
      <c r="CG33" s="661"/>
      <c r="CH33" s="661"/>
      <c r="CI33" s="661"/>
      <c r="CJ33" s="661"/>
      <c r="CK33" s="661"/>
      <c r="CL33" s="661"/>
      <c r="CM33" s="661"/>
      <c r="CN33" s="661"/>
      <c r="CO33" s="661"/>
      <c r="CP33" s="661"/>
      <c r="CQ33" s="662"/>
      <c r="CR33" s="645">
        <v>8137463</v>
      </c>
      <c r="CS33" s="681"/>
      <c r="CT33" s="681"/>
      <c r="CU33" s="681"/>
      <c r="CV33" s="681"/>
      <c r="CW33" s="681"/>
      <c r="CX33" s="681"/>
      <c r="CY33" s="682"/>
      <c r="CZ33" s="650">
        <v>59.9</v>
      </c>
      <c r="DA33" s="679"/>
      <c r="DB33" s="679"/>
      <c r="DC33" s="683"/>
      <c r="DD33" s="654">
        <v>4164990</v>
      </c>
      <c r="DE33" s="681"/>
      <c r="DF33" s="681"/>
      <c r="DG33" s="681"/>
      <c r="DH33" s="681"/>
      <c r="DI33" s="681"/>
      <c r="DJ33" s="681"/>
      <c r="DK33" s="682"/>
      <c r="DL33" s="654">
        <v>1869020</v>
      </c>
      <c r="DM33" s="681"/>
      <c r="DN33" s="681"/>
      <c r="DO33" s="681"/>
      <c r="DP33" s="681"/>
      <c r="DQ33" s="681"/>
      <c r="DR33" s="681"/>
      <c r="DS33" s="681"/>
      <c r="DT33" s="681"/>
      <c r="DU33" s="681"/>
      <c r="DV33" s="682"/>
      <c r="DW33" s="650">
        <v>44.3</v>
      </c>
      <c r="DX33" s="679"/>
      <c r="DY33" s="679"/>
      <c r="DZ33" s="679"/>
      <c r="EA33" s="679"/>
      <c r="EB33" s="679"/>
      <c r="EC33" s="680"/>
    </row>
    <row r="34" spans="2:133" ht="11.25" customHeight="1" x14ac:dyDescent="0.2">
      <c r="B34" s="642" t="s">
        <v>317</v>
      </c>
      <c r="C34" s="643"/>
      <c r="D34" s="643"/>
      <c r="E34" s="643"/>
      <c r="F34" s="643"/>
      <c r="G34" s="643"/>
      <c r="H34" s="643"/>
      <c r="I34" s="643"/>
      <c r="J34" s="643"/>
      <c r="K34" s="643"/>
      <c r="L34" s="643"/>
      <c r="M34" s="643"/>
      <c r="N34" s="643"/>
      <c r="O34" s="643"/>
      <c r="P34" s="643"/>
      <c r="Q34" s="644"/>
      <c r="R34" s="645">
        <v>205537</v>
      </c>
      <c r="S34" s="646"/>
      <c r="T34" s="646"/>
      <c r="U34" s="646"/>
      <c r="V34" s="646"/>
      <c r="W34" s="646"/>
      <c r="X34" s="646"/>
      <c r="Y34" s="647"/>
      <c r="Z34" s="648">
        <v>1.5</v>
      </c>
      <c r="AA34" s="648"/>
      <c r="AB34" s="648"/>
      <c r="AC34" s="648"/>
      <c r="AD34" s="649" t="s">
        <v>127</v>
      </c>
      <c r="AE34" s="649"/>
      <c r="AF34" s="649"/>
      <c r="AG34" s="649"/>
      <c r="AH34" s="649"/>
      <c r="AI34" s="649"/>
      <c r="AJ34" s="649"/>
      <c r="AK34" s="649"/>
      <c r="AL34" s="650" t="s">
        <v>127</v>
      </c>
      <c r="AM34" s="651"/>
      <c r="AN34" s="651"/>
      <c r="AO34" s="652"/>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0" t="s">
        <v>318</v>
      </c>
      <c r="CE34" s="661"/>
      <c r="CF34" s="661"/>
      <c r="CG34" s="661"/>
      <c r="CH34" s="661"/>
      <c r="CI34" s="661"/>
      <c r="CJ34" s="661"/>
      <c r="CK34" s="661"/>
      <c r="CL34" s="661"/>
      <c r="CM34" s="661"/>
      <c r="CN34" s="661"/>
      <c r="CO34" s="661"/>
      <c r="CP34" s="661"/>
      <c r="CQ34" s="662"/>
      <c r="CR34" s="645">
        <v>1301375</v>
      </c>
      <c r="CS34" s="646"/>
      <c r="CT34" s="646"/>
      <c r="CU34" s="646"/>
      <c r="CV34" s="646"/>
      <c r="CW34" s="646"/>
      <c r="CX34" s="646"/>
      <c r="CY34" s="647"/>
      <c r="CZ34" s="650">
        <v>9.6</v>
      </c>
      <c r="DA34" s="679"/>
      <c r="DB34" s="679"/>
      <c r="DC34" s="683"/>
      <c r="DD34" s="654">
        <v>976503</v>
      </c>
      <c r="DE34" s="646"/>
      <c r="DF34" s="646"/>
      <c r="DG34" s="646"/>
      <c r="DH34" s="646"/>
      <c r="DI34" s="646"/>
      <c r="DJ34" s="646"/>
      <c r="DK34" s="647"/>
      <c r="DL34" s="654">
        <v>703866</v>
      </c>
      <c r="DM34" s="646"/>
      <c r="DN34" s="646"/>
      <c r="DO34" s="646"/>
      <c r="DP34" s="646"/>
      <c r="DQ34" s="646"/>
      <c r="DR34" s="646"/>
      <c r="DS34" s="646"/>
      <c r="DT34" s="646"/>
      <c r="DU34" s="646"/>
      <c r="DV34" s="647"/>
      <c r="DW34" s="650">
        <v>16.7</v>
      </c>
      <c r="DX34" s="679"/>
      <c r="DY34" s="679"/>
      <c r="DZ34" s="679"/>
      <c r="EA34" s="679"/>
      <c r="EB34" s="679"/>
      <c r="EC34" s="680"/>
    </row>
    <row r="35" spans="2:133" ht="11.25" customHeight="1" x14ac:dyDescent="0.2">
      <c r="B35" s="642" t="s">
        <v>319</v>
      </c>
      <c r="C35" s="643"/>
      <c r="D35" s="643"/>
      <c r="E35" s="643"/>
      <c r="F35" s="643"/>
      <c r="G35" s="643"/>
      <c r="H35" s="643"/>
      <c r="I35" s="643"/>
      <c r="J35" s="643"/>
      <c r="K35" s="643"/>
      <c r="L35" s="643"/>
      <c r="M35" s="643"/>
      <c r="N35" s="643"/>
      <c r="O35" s="643"/>
      <c r="P35" s="643"/>
      <c r="Q35" s="644"/>
      <c r="R35" s="645">
        <v>1478421</v>
      </c>
      <c r="S35" s="646"/>
      <c r="T35" s="646"/>
      <c r="U35" s="646"/>
      <c r="V35" s="646"/>
      <c r="W35" s="646"/>
      <c r="X35" s="646"/>
      <c r="Y35" s="647"/>
      <c r="Z35" s="648">
        <v>10.6</v>
      </c>
      <c r="AA35" s="648"/>
      <c r="AB35" s="648"/>
      <c r="AC35" s="648"/>
      <c r="AD35" s="649" t="s">
        <v>127</v>
      </c>
      <c r="AE35" s="649"/>
      <c r="AF35" s="649"/>
      <c r="AG35" s="649"/>
      <c r="AH35" s="649"/>
      <c r="AI35" s="649"/>
      <c r="AJ35" s="649"/>
      <c r="AK35" s="649"/>
      <c r="AL35" s="650" t="s">
        <v>127</v>
      </c>
      <c r="AM35" s="651"/>
      <c r="AN35" s="651"/>
      <c r="AO35" s="652"/>
      <c r="AP35" s="233"/>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32206</v>
      </c>
      <c r="CS35" s="681"/>
      <c r="CT35" s="681"/>
      <c r="CU35" s="681"/>
      <c r="CV35" s="681"/>
      <c r="CW35" s="681"/>
      <c r="CX35" s="681"/>
      <c r="CY35" s="682"/>
      <c r="CZ35" s="650">
        <v>0.2</v>
      </c>
      <c r="DA35" s="679"/>
      <c r="DB35" s="679"/>
      <c r="DC35" s="683"/>
      <c r="DD35" s="654">
        <v>14669</v>
      </c>
      <c r="DE35" s="681"/>
      <c r="DF35" s="681"/>
      <c r="DG35" s="681"/>
      <c r="DH35" s="681"/>
      <c r="DI35" s="681"/>
      <c r="DJ35" s="681"/>
      <c r="DK35" s="682"/>
      <c r="DL35" s="654">
        <v>13877</v>
      </c>
      <c r="DM35" s="681"/>
      <c r="DN35" s="681"/>
      <c r="DO35" s="681"/>
      <c r="DP35" s="681"/>
      <c r="DQ35" s="681"/>
      <c r="DR35" s="681"/>
      <c r="DS35" s="681"/>
      <c r="DT35" s="681"/>
      <c r="DU35" s="681"/>
      <c r="DV35" s="682"/>
      <c r="DW35" s="650">
        <v>0.3</v>
      </c>
      <c r="DX35" s="679"/>
      <c r="DY35" s="679"/>
      <c r="DZ35" s="679"/>
      <c r="EA35" s="679"/>
      <c r="EB35" s="679"/>
      <c r="EC35" s="680"/>
    </row>
    <row r="36" spans="2:133" ht="11.25" customHeight="1" x14ac:dyDescent="0.2">
      <c r="B36" s="642" t="s">
        <v>323</v>
      </c>
      <c r="C36" s="643"/>
      <c r="D36" s="643"/>
      <c r="E36" s="643"/>
      <c r="F36" s="643"/>
      <c r="G36" s="643"/>
      <c r="H36" s="643"/>
      <c r="I36" s="643"/>
      <c r="J36" s="643"/>
      <c r="K36" s="643"/>
      <c r="L36" s="643"/>
      <c r="M36" s="643"/>
      <c r="N36" s="643"/>
      <c r="O36" s="643"/>
      <c r="P36" s="643"/>
      <c r="Q36" s="644"/>
      <c r="R36" s="645">
        <v>1326252</v>
      </c>
      <c r="S36" s="646"/>
      <c r="T36" s="646"/>
      <c r="U36" s="646"/>
      <c r="V36" s="646"/>
      <c r="W36" s="646"/>
      <c r="X36" s="646"/>
      <c r="Y36" s="647"/>
      <c r="Z36" s="648">
        <v>9.5</v>
      </c>
      <c r="AA36" s="648"/>
      <c r="AB36" s="648"/>
      <c r="AC36" s="648"/>
      <c r="AD36" s="649" t="s">
        <v>127</v>
      </c>
      <c r="AE36" s="649"/>
      <c r="AF36" s="649"/>
      <c r="AG36" s="649"/>
      <c r="AH36" s="649"/>
      <c r="AI36" s="649"/>
      <c r="AJ36" s="649"/>
      <c r="AK36" s="649"/>
      <c r="AL36" s="650" t="s">
        <v>241</v>
      </c>
      <c r="AM36" s="651"/>
      <c r="AN36" s="651"/>
      <c r="AO36" s="652"/>
      <c r="AP36" s="233"/>
      <c r="AQ36" s="719" t="s">
        <v>324</v>
      </c>
      <c r="AR36" s="720"/>
      <c r="AS36" s="720"/>
      <c r="AT36" s="720"/>
      <c r="AU36" s="720"/>
      <c r="AV36" s="720"/>
      <c r="AW36" s="720"/>
      <c r="AX36" s="720"/>
      <c r="AY36" s="721"/>
      <c r="AZ36" s="634">
        <v>802404</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54006</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3890993</v>
      </c>
      <c r="CS36" s="646"/>
      <c r="CT36" s="646"/>
      <c r="CU36" s="646"/>
      <c r="CV36" s="646"/>
      <c r="CW36" s="646"/>
      <c r="CX36" s="646"/>
      <c r="CY36" s="647"/>
      <c r="CZ36" s="650">
        <v>28.6</v>
      </c>
      <c r="DA36" s="679"/>
      <c r="DB36" s="679"/>
      <c r="DC36" s="683"/>
      <c r="DD36" s="654">
        <v>905887</v>
      </c>
      <c r="DE36" s="646"/>
      <c r="DF36" s="646"/>
      <c r="DG36" s="646"/>
      <c r="DH36" s="646"/>
      <c r="DI36" s="646"/>
      <c r="DJ36" s="646"/>
      <c r="DK36" s="647"/>
      <c r="DL36" s="654">
        <v>567877</v>
      </c>
      <c r="DM36" s="646"/>
      <c r="DN36" s="646"/>
      <c r="DO36" s="646"/>
      <c r="DP36" s="646"/>
      <c r="DQ36" s="646"/>
      <c r="DR36" s="646"/>
      <c r="DS36" s="646"/>
      <c r="DT36" s="646"/>
      <c r="DU36" s="646"/>
      <c r="DV36" s="647"/>
      <c r="DW36" s="650">
        <v>13.5</v>
      </c>
      <c r="DX36" s="679"/>
      <c r="DY36" s="679"/>
      <c r="DZ36" s="679"/>
      <c r="EA36" s="679"/>
      <c r="EB36" s="679"/>
      <c r="EC36" s="680"/>
    </row>
    <row r="37" spans="2:133" ht="11.25" customHeight="1" x14ac:dyDescent="0.2">
      <c r="B37" s="642" t="s">
        <v>327</v>
      </c>
      <c r="C37" s="643"/>
      <c r="D37" s="643"/>
      <c r="E37" s="643"/>
      <c r="F37" s="643"/>
      <c r="G37" s="643"/>
      <c r="H37" s="643"/>
      <c r="I37" s="643"/>
      <c r="J37" s="643"/>
      <c r="K37" s="643"/>
      <c r="L37" s="643"/>
      <c r="M37" s="643"/>
      <c r="N37" s="643"/>
      <c r="O37" s="643"/>
      <c r="P37" s="643"/>
      <c r="Q37" s="644"/>
      <c r="R37" s="645">
        <v>329537</v>
      </c>
      <c r="S37" s="646"/>
      <c r="T37" s="646"/>
      <c r="U37" s="646"/>
      <c r="V37" s="646"/>
      <c r="W37" s="646"/>
      <c r="X37" s="646"/>
      <c r="Y37" s="647"/>
      <c r="Z37" s="648">
        <v>2.4</v>
      </c>
      <c r="AA37" s="648"/>
      <c r="AB37" s="648"/>
      <c r="AC37" s="648"/>
      <c r="AD37" s="649" t="s">
        <v>241</v>
      </c>
      <c r="AE37" s="649"/>
      <c r="AF37" s="649"/>
      <c r="AG37" s="649"/>
      <c r="AH37" s="649"/>
      <c r="AI37" s="649"/>
      <c r="AJ37" s="649"/>
      <c r="AK37" s="649"/>
      <c r="AL37" s="650" t="s">
        <v>127</v>
      </c>
      <c r="AM37" s="651"/>
      <c r="AN37" s="651"/>
      <c r="AO37" s="652"/>
      <c r="AQ37" s="723" t="s">
        <v>328</v>
      </c>
      <c r="AR37" s="724"/>
      <c r="AS37" s="724"/>
      <c r="AT37" s="724"/>
      <c r="AU37" s="724"/>
      <c r="AV37" s="724"/>
      <c r="AW37" s="724"/>
      <c r="AX37" s="724"/>
      <c r="AY37" s="725"/>
      <c r="AZ37" s="645">
        <v>4355</v>
      </c>
      <c r="BA37" s="646"/>
      <c r="BB37" s="646"/>
      <c r="BC37" s="646"/>
      <c r="BD37" s="681"/>
      <c r="BE37" s="681"/>
      <c r="BF37" s="712"/>
      <c r="BG37" s="660" t="s">
        <v>329</v>
      </c>
      <c r="BH37" s="661"/>
      <c r="BI37" s="661"/>
      <c r="BJ37" s="661"/>
      <c r="BK37" s="661"/>
      <c r="BL37" s="661"/>
      <c r="BM37" s="661"/>
      <c r="BN37" s="661"/>
      <c r="BO37" s="661"/>
      <c r="BP37" s="661"/>
      <c r="BQ37" s="661"/>
      <c r="BR37" s="661"/>
      <c r="BS37" s="661"/>
      <c r="BT37" s="661"/>
      <c r="BU37" s="662"/>
      <c r="BV37" s="645">
        <v>38303</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407740</v>
      </c>
      <c r="CS37" s="681"/>
      <c r="CT37" s="681"/>
      <c r="CU37" s="681"/>
      <c r="CV37" s="681"/>
      <c r="CW37" s="681"/>
      <c r="CX37" s="681"/>
      <c r="CY37" s="682"/>
      <c r="CZ37" s="650">
        <v>3</v>
      </c>
      <c r="DA37" s="679"/>
      <c r="DB37" s="679"/>
      <c r="DC37" s="683"/>
      <c r="DD37" s="654">
        <v>407740</v>
      </c>
      <c r="DE37" s="681"/>
      <c r="DF37" s="681"/>
      <c r="DG37" s="681"/>
      <c r="DH37" s="681"/>
      <c r="DI37" s="681"/>
      <c r="DJ37" s="681"/>
      <c r="DK37" s="682"/>
      <c r="DL37" s="654">
        <v>393462</v>
      </c>
      <c r="DM37" s="681"/>
      <c r="DN37" s="681"/>
      <c r="DO37" s="681"/>
      <c r="DP37" s="681"/>
      <c r="DQ37" s="681"/>
      <c r="DR37" s="681"/>
      <c r="DS37" s="681"/>
      <c r="DT37" s="681"/>
      <c r="DU37" s="681"/>
      <c r="DV37" s="682"/>
      <c r="DW37" s="650">
        <v>9.3000000000000007</v>
      </c>
      <c r="DX37" s="679"/>
      <c r="DY37" s="679"/>
      <c r="DZ37" s="679"/>
      <c r="EA37" s="679"/>
      <c r="EB37" s="679"/>
      <c r="EC37" s="680"/>
    </row>
    <row r="38" spans="2:133" ht="11.25" customHeight="1" x14ac:dyDescent="0.2">
      <c r="B38" s="642" t="s">
        <v>331</v>
      </c>
      <c r="C38" s="643"/>
      <c r="D38" s="643"/>
      <c r="E38" s="643"/>
      <c r="F38" s="643"/>
      <c r="G38" s="643"/>
      <c r="H38" s="643"/>
      <c r="I38" s="643"/>
      <c r="J38" s="643"/>
      <c r="K38" s="643"/>
      <c r="L38" s="643"/>
      <c r="M38" s="643"/>
      <c r="N38" s="643"/>
      <c r="O38" s="643"/>
      <c r="P38" s="643"/>
      <c r="Q38" s="644"/>
      <c r="R38" s="645">
        <v>526060</v>
      </c>
      <c r="S38" s="646"/>
      <c r="T38" s="646"/>
      <c r="U38" s="646"/>
      <c r="V38" s="646"/>
      <c r="W38" s="646"/>
      <c r="X38" s="646"/>
      <c r="Y38" s="647"/>
      <c r="Z38" s="648">
        <v>3.8</v>
      </c>
      <c r="AA38" s="648"/>
      <c r="AB38" s="648"/>
      <c r="AC38" s="648"/>
      <c r="AD38" s="649">
        <v>800</v>
      </c>
      <c r="AE38" s="649"/>
      <c r="AF38" s="649"/>
      <c r="AG38" s="649"/>
      <c r="AH38" s="649"/>
      <c r="AI38" s="649"/>
      <c r="AJ38" s="649"/>
      <c r="AK38" s="649"/>
      <c r="AL38" s="650">
        <v>0</v>
      </c>
      <c r="AM38" s="651"/>
      <c r="AN38" s="651"/>
      <c r="AO38" s="652"/>
      <c r="AQ38" s="723" t="s">
        <v>332</v>
      </c>
      <c r="AR38" s="724"/>
      <c r="AS38" s="724"/>
      <c r="AT38" s="724"/>
      <c r="AU38" s="724"/>
      <c r="AV38" s="724"/>
      <c r="AW38" s="724"/>
      <c r="AX38" s="724"/>
      <c r="AY38" s="725"/>
      <c r="AZ38" s="645" t="s">
        <v>241</v>
      </c>
      <c r="BA38" s="646"/>
      <c r="BB38" s="646"/>
      <c r="BC38" s="646"/>
      <c r="BD38" s="681"/>
      <c r="BE38" s="681"/>
      <c r="BF38" s="712"/>
      <c r="BG38" s="660" t="s">
        <v>333</v>
      </c>
      <c r="BH38" s="661"/>
      <c r="BI38" s="661"/>
      <c r="BJ38" s="661"/>
      <c r="BK38" s="661"/>
      <c r="BL38" s="661"/>
      <c r="BM38" s="661"/>
      <c r="BN38" s="661"/>
      <c r="BO38" s="661"/>
      <c r="BP38" s="661"/>
      <c r="BQ38" s="661"/>
      <c r="BR38" s="661"/>
      <c r="BS38" s="661"/>
      <c r="BT38" s="661"/>
      <c r="BU38" s="662"/>
      <c r="BV38" s="645">
        <v>2530</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798049</v>
      </c>
      <c r="CS38" s="646"/>
      <c r="CT38" s="646"/>
      <c r="CU38" s="646"/>
      <c r="CV38" s="646"/>
      <c r="CW38" s="646"/>
      <c r="CX38" s="646"/>
      <c r="CY38" s="647"/>
      <c r="CZ38" s="650">
        <v>5.9</v>
      </c>
      <c r="DA38" s="679"/>
      <c r="DB38" s="679"/>
      <c r="DC38" s="683"/>
      <c r="DD38" s="654">
        <v>610223</v>
      </c>
      <c r="DE38" s="646"/>
      <c r="DF38" s="646"/>
      <c r="DG38" s="646"/>
      <c r="DH38" s="646"/>
      <c r="DI38" s="646"/>
      <c r="DJ38" s="646"/>
      <c r="DK38" s="647"/>
      <c r="DL38" s="654">
        <v>583400</v>
      </c>
      <c r="DM38" s="646"/>
      <c r="DN38" s="646"/>
      <c r="DO38" s="646"/>
      <c r="DP38" s="646"/>
      <c r="DQ38" s="646"/>
      <c r="DR38" s="646"/>
      <c r="DS38" s="646"/>
      <c r="DT38" s="646"/>
      <c r="DU38" s="646"/>
      <c r="DV38" s="647"/>
      <c r="DW38" s="650">
        <v>13.8</v>
      </c>
      <c r="DX38" s="679"/>
      <c r="DY38" s="679"/>
      <c r="DZ38" s="679"/>
      <c r="EA38" s="679"/>
      <c r="EB38" s="679"/>
      <c r="EC38" s="680"/>
    </row>
    <row r="39" spans="2:133" ht="11.25" customHeight="1" x14ac:dyDescent="0.2">
      <c r="B39" s="642" t="s">
        <v>335</v>
      </c>
      <c r="C39" s="643"/>
      <c r="D39" s="643"/>
      <c r="E39" s="643"/>
      <c r="F39" s="643"/>
      <c r="G39" s="643"/>
      <c r="H39" s="643"/>
      <c r="I39" s="643"/>
      <c r="J39" s="643"/>
      <c r="K39" s="643"/>
      <c r="L39" s="643"/>
      <c r="M39" s="643"/>
      <c r="N39" s="643"/>
      <c r="O39" s="643"/>
      <c r="P39" s="643"/>
      <c r="Q39" s="644"/>
      <c r="R39" s="645">
        <v>540815</v>
      </c>
      <c r="S39" s="646"/>
      <c r="T39" s="646"/>
      <c r="U39" s="646"/>
      <c r="V39" s="646"/>
      <c r="W39" s="646"/>
      <c r="X39" s="646"/>
      <c r="Y39" s="647"/>
      <c r="Z39" s="648">
        <v>3.9</v>
      </c>
      <c r="AA39" s="648"/>
      <c r="AB39" s="648"/>
      <c r="AC39" s="648"/>
      <c r="AD39" s="649" t="s">
        <v>127</v>
      </c>
      <c r="AE39" s="649"/>
      <c r="AF39" s="649"/>
      <c r="AG39" s="649"/>
      <c r="AH39" s="649"/>
      <c r="AI39" s="649"/>
      <c r="AJ39" s="649"/>
      <c r="AK39" s="649"/>
      <c r="AL39" s="650" t="s">
        <v>127</v>
      </c>
      <c r="AM39" s="651"/>
      <c r="AN39" s="651"/>
      <c r="AO39" s="652"/>
      <c r="AQ39" s="723" t="s">
        <v>336</v>
      </c>
      <c r="AR39" s="724"/>
      <c r="AS39" s="724"/>
      <c r="AT39" s="724"/>
      <c r="AU39" s="724"/>
      <c r="AV39" s="724"/>
      <c r="AW39" s="724"/>
      <c r="AX39" s="724"/>
      <c r="AY39" s="725"/>
      <c r="AZ39" s="645" t="s">
        <v>127</v>
      </c>
      <c r="BA39" s="646"/>
      <c r="BB39" s="646"/>
      <c r="BC39" s="646"/>
      <c r="BD39" s="681"/>
      <c r="BE39" s="681"/>
      <c r="BF39" s="712"/>
      <c r="BG39" s="660" t="s">
        <v>337</v>
      </c>
      <c r="BH39" s="661"/>
      <c r="BI39" s="661"/>
      <c r="BJ39" s="661"/>
      <c r="BK39" s="661"/>
      <c r="BL39" s="661"/>
      <c r="BM39" s="661"/>
      <c r="BN39" s="661"/>
      <c r="BO39" s="661"/>
      <c r="BP39" s="661"/>
      <c r="BQ39" s="661"/>
      <c r="BR39" s="661"/>
      <c r="BS39" s="661"/>
      <c r="BT39" s="661"/>
      <c r="BU39" s="662"/>
      <c r="BV39" s="645">
        <v>4353</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2076840</v>
      </c>
      <c r="CS39" s="681"/>
      <c r="CT39" s="681"/>
      <c r="CU39" s="681"/>
      <c r="CV39" s="681"/>
      <c r="CW39" s="681"/>
      <c r="CX39" s="681"/>
      <c r="CY39" s="682"/>
      <c r="CZ39" s="650">
        <v>15.3</v>
      </c>
      <c r="DA39" s="679"/>
      <c r="DB39" s="679"/>
      <c r="DC39" s="683"/>
      <c r="DD39" s="654">
        <v>1657228</v>
      </c>
      <c r="DE39" s="681"/>
      <c r="DF39" s="681"/>
      <c r="DG39" s="681"/>
      <c r="DH39" s="681"/>
      <c r="DI39" s="681"/>
      <c r="DJ39" s="681"/>
      <c r="DK39" s="682"/>
      <c r="DL39" s="654" t="s">
        <v>127</v>
      </c>
      <c r="DM39" s="681"/>
      <c r="DN39" s="681"/>
      <c r="DO39" s="681"/>
      <c r="DP39" s="681"/>
      <c r="DQ39" s="681"/>
      <c r="DR39" s="681"/>
      <c r="DS39" s="681"/>
      <c r="DT39" s="681"/>
      <c r="DU39" s="681"/>
      <c r="DV39" s="682"/>
      <c r="DW39" s="650" t="s">
        <v>127</v>
      </c>
      <c r="DX39" s="679"/>
      <c r="DY39" s="679"/>
      <c r="DZ39" s="679"/>
      <c r="EA39" s="679"/>
      <c r="EB39" s="679"/>
      <c r="EC39" s="680"/>
    </row>
    <row r="40" spans="2:133" ht="11.25" customHeight="1" x14ac:dyDescent="0.2">
      <c r="B40" s="642" t="s">
        <v>339</v>
      </c>
      <c r="C40" s="643"/>
      <c r="D40" s="643"/>
      <c r="E40" s="643"/>
      <c r="F40" s="643"/>
      <c r="G40" s="643"/>
      <c r="H40" s="643"/>
      <c r="I40" s="643"/>
      <c r="J40" s="643"/>
      <c r="K40" s="643"/>
      <c r="L40" s="643"/>
      <c r="M40" s="643"/>
      <c r="N40" s="643"/>
      <c r="O40" s="643"/>
      <c r="P40" s="643"/>
      <c r="Q40" s="644"/>
      <c r="R40" s="645" t="s">
        <v>127</v>
      </c>
      <c r="S40" s="646"/>
      <c r="T40" s="646"/>
      <c r="U40" s="646"/>
      <c r="V40" s="646"/>
      <c r="W40" s="646"/>
      <c r="X40" s="646"/>
      <c r="Y40" s="647"/>
      <c r="Z40" s="648" t="s">
        <v>127</v>
      </c>
      <c r="AA40" s="648"/>
      <c r="AB40" s="648"/>
      <c r="AC40" s="648"/>
      <c r="AD40" s="649" t="s">
        <v>127</v>
      </c>
      <c r="AE40" s="649"/>
      <c r="AF40" s="649"/>
      <c r="AG40" s="649"/>
      <c r="AH40" s="649"/>
      <c r="AI40" s="649"/>
      <c r="AJ40" s="649"/>
      <c r="AK40" s="649"/>
      <c r="AL40" s="650" t="s">
        <v>241</v>
      </c>
      <c r="AM40" s="651"/>
      <c r="AN40" s="651"/>
      <c r="AO40" s="652"/>
      <c r="AQ40" s="723" t="s">
        <v>340</v>
      </c>
      <c r="AR40" s="724"/>
      <c r="AS40" s="724"/>
      <c r="AT40" s="724"/>
      <c r="AU40" s="724"/>
      <c r="AV40" s="724"/>
      <c r="AW40" s="724"/>
      <c r="AX40" s="724"/>
      <c r="AY40" s="725"/>
      <c r="AZ40" s="645" t="s">
        <v>241</v>
      </c>
      <c r="BA40" s="646"/>
      <c r="BB40" s="646"/>
      <c r="BC40" s="646"/>
      <c r="BD40" s="681"/>
      <c r="BE40" s="681"/>
      <c r="BF40" s="712"/>
      <c r="BG40" s="732" t="s">
        <v>341</v>
      </c>
      <c r="BH40" s="733"/>
      <c r="BI40" s="733"/>
      <c r="BJ40" s="733"/>
      <c r="BK40" s="733"/>
      <c r="BL40" s="234"/>
      <c r="BM40" s="661" t="s">
        <v>342</v>
      </c>
      <c r="BN40" s="661"/>
      <c r="BO40" s="661"/>
      <c r="BP40" s="661"/>
      <c r="BQ40" s="661"/>
      <c r="BR40" s="661"/>
      <c r="BS40" s="661"/>
      <c r="BT40" s="661"/>
      <c r="BU40" s="662"/>
      <c r="BV40" s="645">
        <v>103</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38000</v>
      </c>
      <c r="CS40" s="646"/>
      <c r="CT40" s="646"/>
      <c r="CU40" s="646"/>
      <c r="CV40" s="646"/>
      <c r="CW40" s="646"/>
      <c r="CX40" s="646"/>
      <c r="CY40" s="647"/>
      <c r="CZ40" s="650">
        <v>0.3</v>
      </c>
      <c r="DA40" s="679"/>
      <c r="DB40" s="679"/>
      <c r="DC40" s="683"/>
      <c r="DD40" s="654">
        <v>480</v>
      </c>
      <c r="DE40" s="646"/>
      <c r="DF40" s="646"/>
      <c r="DG40" s="646"/>
      <c r="DH40" s="646"/>
      <c r="DI40" s="646"/>
      <c r="DJ40" s="646"/>
      <c r="DK40" s="647"/>
      <c r="DL40" s="654" t="s">
        <v>127</v>
      </c>
      <c r="DM40" s="646"/>
      <c r="DN40" s="646"/>
      <c r="DO40" s="646"/>
      <c r="DP40" s="646"/>
      <c r="DQ40" s="646"/>
      <c r="DR40" s="646"/>
      <c r="DS40" s="646"/>
      <c r="DT40" s="646"/>
      <c r="DU40" s="646"/>
      <c r="DV40" s="647"/>
      <c r="DW40" s="650" t="s">
        <v>127</v>
      </c>
      <c r="DX40" s="679"/>
      <c r="DY40" s="679"/>
      <c r="DZ40" s="679"/>
      <c r="EA40" s="679"/>
      <c r="EB40" s="679"/>
      <c r="EC40" s="680"/>
    </row>
    <row r="41" spans="2:133" ht="11.25" customHeight="1" x14ac:dyDescent="0.2">
      <c r="B41" s="642" t="s">
        <v>344</v>
      </c>
      <c r="C41" s="643"/>
      <c r="D41" s="643"/>
      <c r="E41" s="643"/>
      <c r="F41" s="643"/>
      <c r="G41" s="643"/>
      <c r="H41" s="643"/>
      <c r="I41" s="643"/>
      <c r="J41" s="643"/>
      <c r="K41" s="643"/>
      <c r="L41" s="643"/>
      <c r="M41" s="643"/>
      <c r="N41" s="643"/>
      <c r="O41" s="643"/>
      <c r="P41" s="643"/>
      <c r="Q41" s="644"/>
      <c r="R41" s="645" t="s">
        <v>127</v>
      </c>
      <c r="S41" s="646"/>
      <c r="T41" s="646"/>
      <c r="U41" s="646"/>
      <c r="V41" s="646"/>
      <c r="W41" s="646"/>
      <c r="X41" s="646"/>
      <c r="Y41" s="647"/>
      <c r="Z41" s="648" t="s">
        <v>241</v>
      </c>
      <c r="AA41" s="648"/>
      <c r="AB41" s="648"/>
      <c r="AC41" s="648"/>
      <c r="AD41" s="649" t="s">
        <v>127</v>
      </c>
      <c r="AE41" s="649"/>
      <c r="AF41" s="649"/>
      <c r="AG41" s="649"/>
      <c r="AH41" s="649"/>
      <c r="AI41" s="649"/>
      <c r="AJ41" s="649"/>
      <c r="AK41" s="649"/>
      <c r="AL41" s="650" t="s">
        <v>241</v>
      </c>
      <c r="AM41" s="651"/>
      <c r="AN41" s="651"/>
      <c r="AO41" s="652"/>
      <c r="AQ41" s="723" t="s">
        <v>345</v>
      </c>
      <c r="AR41" s="724"/>
      <c r="AS41" s="724"/>
      <c r="AT41" s="724"/>
      <c r="AU41" s="724"/>
      <c r="AV41" s="724"/>
      <c r="AW41" s="724"/>
      <c r="AX41" s="724"/>
      <c r="AY41" s="725"/>
      <c r="AZ41" s="645">
        <v>172922</v>
      </c>
      <c r="BA41" s="646"/>
      <c r="BB41" s="646"/>
      <c r="BC41" s="646"/>
      <c r="BD41" s="681"/>
      <c r="BE41" s="681"/>
      <c r="BF41" s="712"/>
      <c r="BG41" s="732"/>
      <c r="BH41" s="733"/>
      <c r="BI41" s="733"/>
      <c r="BJ41" s="733"/>
      <c r="BK41" s="733"/>
      <c r="BL41" s="234"/>
      <c r="BM41" s="661" t="s">
        <v>346</v>
      </c>
      <c r="BN41" s="661"/>
      <c r="BO41" s="661"/>
      <c r="BP41" s="661"/>
      <c r="BQ41" s="661"/>
      <c r="BR41" s="661"/>
      <c r="BS41" s="661"/>
      <c r="BT41" s="661"/>
      <c r="BU41" s="662"/>
      <c r="BV41" s="645">
        <v>1</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127</v>
      </c>
      <c r="CS41" s="681"/>
      <c r="CT41" s="681"/>
      <c r="CU41" s="681"/>
      <c r="CV41" s="681"/>
      <c r="CW41" s="681"/>
      <c r="CX41" s="681"/>
      <c r="CY41" s="682"/>
      <c r="CZ41" s="650" t="s">
        <v>241</v>
      </c>
      <c r="DA41" s="679"/>
      <c r="DB41" s="679"/>
      <c r="DC41" s="683"/>
      <c r="DD41" s="654" t="s">
        <v>127</v>
      </c>
      <c r="DE41" s="681"/>
      <c r="DF41" s="681"/>
      <c r="DG41" s="681"/>
      <c r="DH41" s="681"/>
      <c r="DI41" s="681"/>
      <c r="DJ41" s="681"/>
      <c r="DK41" s="682"/>
      <c r="DL41" s="726"/>
      <c r="DM41" s="727"/>
      <c r="DN41" s="727"/>
      <c r="DO41" s="727"/>
      <c r="DP41" s="727"/>
      <c r="DQ41" s="727"/>
      <c r="DR41" s="727"/>
      <c r="DS41" s="727"/>
      <c r="DT41" s="727"/>
      <c r="DU41" s="727"/>
      <c r="DV41" s="728"/>
      <c r="DW41" s="729"/>
      <c r="DX41" s="730"/>
      <c r="DY41" s="730"/>
      <c r="DZ41" s="730"/>
      <c r="EA41" s="730"/>
      <c r="EB41" s="730"/>
      <c r="EC41" s="731"/>
    </row>
    <row r="42" spans="2:133" ht="11.25" customHeight="1" x14ac:dyDescent="0.2">
      <c r="B42" s="642" t="s">
        <v>348</v>
      </c>
      <c r="C42" s="643"/>
      <c r="D42" s="643"/>
      <c r="E42" s="643"/>
      <c r="F42" s="643"/>
      <c r="G42" s="643"/>
      <c r="H42" s="643"/>
      <c r="I42" s="643"/>
      <c r="J42" s="643"/>
      <c r="K42" s="643"/>
      <c r="L42" s="643"/>
      <c r="M42" s="643"/>
      <c r="N42" s="643"/>
      <c r="O42" s="643"/>
      <c r="P42" s="643"/>
      <c r="Q42" s="644"/>
      <c r="R42" s="645">
        <v>166415</v>
      </c>
      <c r="S42" s="646"/>
      <c r="T42" s="646"/>
      <c r="U42" s="646"/>
      <c r="V42" s="646"/>
      <c r="W42" s="646"/>
      <c r="X42" s="646"/>
      <c r="Y42" s="647"/>
      <c r="Z42" s="648">
        <v>1.2</v>
      </c>
      <c r="AA42" s="648"/>
      <c r="AB42" s="648"/>
      <c r="AC42" s="648"/>
      <c r="AD42" s="649" t="s">
        <v>127</v>
      </c>
      <c r="AE42" s="649"/>
      <c r="AF42" s="649"/>
      <c r="AG42" s="649"/>
      <c r="AH42" s="649"/>
      <c r="AI42" s="649"/>
      <c r="AJ42" s="649"/>
      <c r="AK42" s="649"/>
      <c r="AL42" s="650" t="s">
        <v>241</v>
      </c>
      <c r="AM42" s="651"/>
      <c r="AN42" s="651"/>
      <c r="AO42" s="652"/>
      <c r="AQ42" s="744" t="s">
        <v>349</v>
      </c>
      <c r="AR42" s="745"/>
      <c r="AS42" s="745"/>
      <c r="AT42" s="745"/>
      <c r="AU42" s="745"/>
      <c r="AV42" s="745"/>
      <c r="AW42" s="745"/>
      <c r="AX42" s="745"/>
      <c r="AY42" s="746"/>
      <c r="AZ42" s="736">
        <v>625127</v>
      </c>
      <c r="BA42" s="737"/>
      <c r="BB42" s="737"/>
      <c r="BC42" s="737"/>
      <c r="BD42" s="716"/>
      <c r="BE42" s="716"/>
      <c r="BF42" s="718"/>
      <c r="BG42" s="734"/>
      <c r="BH42" s="735"/>
      <c r="BI42" s="735"/>
      <c r="BJ42" s="735"/>
      <c r="BK42" s="735"/>
      <c r="BL42" s="235"/>
      <c r="BM42" s="671" t="s">
        <v>350</v>
      </c>
      <c r="BN42" s="671"/>
      <c r="BO42" s="671"/>
      <c r="BP42" s="671"/>
      <c r="BQ42" s="671"/>
      <c r="BR42" s="671"/>
      <c r="BS42" s="671"/>
      <c r="BT42" s="671"/>
      <c r="BU42" s="672"/>
      <c r="BV42" s="736">
        <v>310</v>
      </c>
      <c r="BW42" s="737"/>
      <c r="BX42" s="737"/>
      <c r="BY42" s="737"/>
      <c r="BZ42" s="737"/>
      <c r="CA42" s="737"/>
      <c r="CB42" s="743"/>
      <c r="CD42" s="642" t="s">
        <v>351</v>
      </c>
      <c r="CE42" s="643"/>
      <c r="CF42" s="643"/>
      <c r="CG42" s="643"/>
      <c r="CH42" s="643"/>
      <c r="CI42" s="643"/>
      <c r="CJ42" s="643"/>
      <c r="CK42" s="643"/>
      <c r="CL42" s="643"/>
      <c r="CM42" s="643"/>
      <c r="CN42" s="643"/>
      <c r="CO42" s="643"/>
      <c r="CP42" s="643"/>
      <c r="CQ42" s="644"/>
      <c r="CR42" s="645">
        <v>1682663</v>
      </c>
      <c r="CS42" s="646"/>
      <c r="CT42" s="646"/>
      <c r="CU42" s="646"/>
      <c r="CV42" s="646"/>
      <c r="CW42" s="646"/>
      <c r="CX42" s="646"/>
      <c r="CY42" s="647"/>
      <c r="CZ42" s="650">
        <v>12.4</v>
      </c>
      <c r="DA42" s="651"/>
      <c r="DB42" s="651"/>
      <c r="DC42" s="663"/>
      <c r="DD42" s="654">
        <v>549311</v>
      </c>
      <c r="DE42" s="646"/>
      <c r="DF42" s="646"/>
      <c r="DG42" s="646"/>
      <c r="DH42" s="646"/>
      <c r="DI42" s="646"/>
      <c r="DJ42" s="646"/>
      <c r="DK42" s="647"/>
      <c r="DL42" s="726"/>
      <c r="DM42" s="727"/>
      <c r="DN42" s="727"/>
      <c r="DO42" s="727"/>
      <c r="DP42" s="727"/>
      <c r="DQ42" s="727"/>
      <c r="DR42" s="727"/>
      <c r="DS42" s="727"/>
      <c r="DT42" s="727"/>
      <c r="DU42" s="727"/>
      <c r="DV42" s="728"/>
      <c r="DW42" s="729"/>
      <c r="DX42" s="730"/>
      <c r="DY42" s="730"/>
      <c r="DZ42" s="730"/>
      <c r="EA42" s="730"/>
      <c r="EB42" s="730"/>
      <c r="EC42" s="731"/>
    </row>
    <row r="43" spans="2:133" ht="11.25" customHeight="1" x14ac:dyDescent="0.2">
      <c r="B43" s="695" t="s">
        <v>352</v>
      </c>
      <c r="C43" s="696"/>
      <c r="D43" s="696"/>
      <c r="E43" s="696"/>
      <c r="F43" s="696"/>
      <c r="G43" s="696"/>
      <c r="H43" s="696"/>
      <c r="I43" s="696"/>
      <c r="J43" s="696"/>
      <c r="K43" s="696"/>
      <c r="L43" s="696"/>
      <c r="M43" s="696"/>
      <c r="N43" s="696"/>
      <c r="O43" s="696"/>
      <c r="P43" s="696"/>
      <c r="Q43" s="697"/>
      <c r="R43" s="736">
        <v>13915688</v>
      </c>
      <c r="S43" s="737"/>
      <c r="T43" s="737"/>
      <c r="U43" s="737"/>
      <c r="V43" s="737"/>
      <c r="W43" s="737"/>
      <c r="X43" s="737"/>
      <c r="Y43" s="738"/>
      <c r="Z43" s="739">
        <v>100</v>
      </c>
      <c r="AA43" s="739"/>
      <c r="AB43" s="739"/>
      <c r="AC43" s="739"/>
      <c r="AD43" s="740">
        <v>4048366</v>
      </c>
      <c r="AE43" s="740"/>
      <c r="AF43" s="740"/>
      <c r="AG43" s="740"/>
      <c r="AH43" s="740"/>
      <c r="AI43" s="740"/>
      <c r="AJ43" s="740"/>
      <c r="AK43" s="740"/>
      <c r="AL43" s="741">
        <v>100</v>
      </c>
      <c r="AM43" s="717"/>
      <c r="AN43" s="717"/>
      <c r="AO43" s="742"/>
      <c r="BV43" s="236"/>
      <c r="BW43" s="236"/>
      <c r="BX43" s="236"/>
      <c r="BY43" s="236"/>
      <c r="BZ43" s="236"/>
      <c r="CA43" s="236"/>
      <c r="CB43" s="236"/>
      <c r="CD43" s="642" t="s">
        <v>353</v>
      </c>
      <c r="CE43" s="643"/>
      <c r="CF43" s="643"/>
      <c r="CG43" s="643"/>
      <c r="CH43" s="643"/>
      <c r="CI43" s="643"/>
      <c r="CJ43" s="643"/>
      <c r="CK43" s="643"/>
      <c r="CL43" s="643"/>
      <c r="CM43" s="643"/>
      <c r="CN43" s="643"/>
      <c r="CO43" s="643"/>
      <c r="CP43" s="643"/>
      <c r="CQ43" s="644"/>
      <c r="CR43" s="645">
        <v>39365</v>
      </c>
      <c r="CS43" s="681"/>
      <c r="CT43" s="681"/>
      <c r="CU43" s="681"/>
      <c r="CV43" s="681"/>
      <c r="CW43" s="681"/>
      <c r="CX43" s="681"/>
      <c r="CY43" s="682"/>
      <c r="CZ43" s="650">
        <v>0.3</v>
      </c>
      <c r="DA43" s="679"/>
      <c r="DB43" s="679"/>
      <c r="DC43" s="683"/>
      <c r="DD43" s="654">
        <v>34687</v>
      </c>
      <c r="DE43" s="681"/>
      <c r="DF43" s="681"/>
      <c r="DG43" s="681"/>
      <c r="DH43" s="681"/>
      <c r="DI43" s="681"/>
      <c r="DJ43" s="681"/>
      <c r="DK43" s="682"/>
      <c r="DL43" s="726"/>
      <c r="DM43" s="727"/>
      <c r="DN43" s="727"/>
      <c r="DO43" s="727"/>
      <c r="DP43" s="727"/>
      <c r="DQ43" s="727"/>
      <c r="DR43" s="727"/>
      <c r="DS43" s="727"/>
      <c r="DT43" s="727"/>
      <c r="DU43" s="727"/>
      <c r="DV43" s="728"/>
      <c r="DW43" s="729"/>
      <c r="DX43" s="730"/>
      <c r="DY43" s="730"/>
      <c r="DZ43" s="730"/>
      <c r="EA43" s="730"/>
      <c r="EB43" s="730"/>
      <c r="EC43" s="731"/>
    </row>
    <row r="44" spans="2:133" ht="11.25" customHeight="1" x14ac:dyDescent="0.2">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57" t="s">
        <v>301</v>
      </c>
      <c r="CE44" s="758"/>
      <c r="CF44" s="642" t="s">
        <v>354</v>
      </c>
      <c r="CG44" s="643"/>
      <c r="CH44" s="643"/>
      <c r="CI44" s="643"/>
      <c r="CJ44" s="643"/>
      <c r="CK44" s="643"/>
      <c r="CL44" s="643"/>
      <c r="CM44" s="643"/>
      <c r="CN44" s="643"/>
      <c r="CO44" s="643"/>
      <c r="CP44" s="643"/>
      <c r="CQ44" s="644"/>
      <c r="CR44" s="645">
        <v>1671810</v>
      </c>
      <c r="CS44" s="646"/>
      <c r="CT44" s="646"/>
      <c r="CU44" s="646"/>
      <c r="CV44" s="646"/>
      <c r="CW44" s="646"/>
      <c r="CX44" s="646"/>
      <c r="CY44" s="647"/>
      <c r="CZ44" s="650">
        <v>12.3</v>
      </c>
      <c r="DA44" s="651"/>
      <c r="DB44" s="651"/>
      <c r="DC44" s="663"/>
      <c r="DD44" s="654">
        <v>543202</v>
      </c>
      <c r="DE44" s="646"/>
      <c r="DF44" s="646"/>
      <c r="DG44" s="646"/>
      <c r="DH44" s="646"/>
      <c r="DI44" s="646"/>
      <c r="DJ44" s="646"/>
      <c r="DK44" s="647"/>
      <c r="DL44" s="726"/>
      <c r="DM44" s="727"/>
      <c r="DN44" s="727"/>
      <c r="DO44" s="727"/>
      <c r="DP44" s="727"/>
      <c r="DQ44" s="727"/>
      <c r="DR44" s="727"/>
      <c r="DS44" s="727"/>
      <c r="DT44" s="727"/>
      <c r="DU44" s="727"/>
      <c r="DV44" s="728"/>
      <c r="DW44" s="729"/>
      <c r="DX44" s="730"/>
      <c r="DY44" s="730"/>
      <c r="DZ44" s="730"/>
      <c r="EA44" s="730"/>
      <c r="EB44" s="730"/>
      <c r="EC44" s="731"/>
    </row>
    <row r="45" spans="2:133" ht="11.25" customHeight="1" x14ac:dyDescent="0.2">
      <c r="B45" s="238" t="s">
        <v>355</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59"/>
      <c r="CE45" s="760"/>
      <c r="CF45" s="642" t="s">
        <v>356</v>
      </c>
      <c r="CG45" s="643"/>
      <c r="CH45" s="643"/>
      <c r="CI45" s="643"/>
      <c r="CJ45" s="643"/>
      <c r="CK45" s="643"/>
      <c r="CL45" s="643"/>
      <c r="CM45" s="643"/>
      <c r="CN45" s="643"/>
      <c r="CO45" s="643"/>
      <c r="CP45" s="643"/>
      <c r="CQ45" s="644"/>
      <c r="CR45" s="645">
        <v>852883</v>
      </c>
      <c r="CS45" s="681"/>
      <c r="CT45" s="681"/>
      <c r="CU45" s="681"/>
      <c r="CV45" s="681"/>
      <c r="CW45" s="681"/>
      <c r="CX45" s="681"/>
      <c r="CY45" s="682"/>
      <c r="CZ45" s="650">
        <v>6.3</v>
      </c>
      <c r="DA45" s="679"/>
      <c r="DB45" s="679"/>
      <c r="DC45" s="683"/>
      <c r="DD45" s="654">
        <v>67807</v>
      </c>
      <c r="DE45" s="681"/>
      <c r="DF45" s="681"/>
      <c r="DG45" s="681"/>
      <c r="DH45" s="681"/>
      <c r="DI45" s="681"/>
      <c r="DJ45" s="681"/>
      <c r="DK45" s="682"/>
      <c r="DL45" s="726"/>
      <c r="DM45" s="727"/>
      <c r="DN45" s="727"/>
      <c r="DO45" s="727"/>
      <c r="DP45" s="727"/>
      <c r="DQ45" s="727"/>
      <c r="DR45" s="727"/>
      <c r="DS45" s="727"/>
      <c r="DT45" s="727"/>
      <c r="DU45" s="727"/>
      <c r="DV45" s="728"/>
      <c r="DW45" s="729"/>
      <c r="DX45" s="730"/>
      <c r="DY45" s="730"/>
      <c r="DZ45" s="730"/>
      <c r="EA45" s="730"/>
      <c r="EB45" s="730"/>
      <c r="EC45" s="731"/>
    </row>
    <row r="46" spans="2:133" ht="11.25" customHeight="1" x14ac:dyDescent="0.2">
      <c r="B46" s="239" t="s">
        <v>357</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59"/>
      <c r="CE46" s="760"/>
      <c r="CF46" s="642" t="s">
        <v>358</v>
      </c>
      <c r="CG46" s="643"/>
      <c r="CH46" s="643"/>
      <c r="CI46" s="643"/>
      <c r="CJ46" s="643"/>
      <c r="CK46" s="643"/>
      <c r="CL46" s="643"/>
      <c r="CM46" s="643"/>
      <c r="CN46" s="643"/>
      <c r="CO46" s="643"/>
      <c r="CP46" s="643"/>
      <c r="CQ46" s="644"/>
      <c r="CR46" s="645">
        <v>777427</v>
      </c>
      <c r="CS46" s="646"/>
      <c r="CT46" s="646"/>
      <c r="CU46" s="646"/>
      <c r="CV46" s="646"/>
      <c r="CW46" s="646"/>
      <c r="CX46" s="646"/>
      <c r="CY46" s="647"/>
      <c r="CZ46" s="650">
        <v>5.7</v>
      </c>
      <c r="DA46" s="651"/>
      <c r="DB46" s="651"/>
      <c r="DC46" s="663"/>
      <c r="DD46" s="654">
        <v>465595</v>
      </c>
      <c r="DE46" s="646"/>
      <c r="DF46" s="646"/>
      <c r="DG46" s="646"/>
      <c r="DH46" s="646"/>
      <c r="DI46" s="646"/>
      <c r="DJ46" s="646"/>
      <c r="DK46" s="647"/>
      <c r="DL46" s="726"/>
      <c r="DM46" s="727"/>
      <c r="DN46" s="727"/>
      <c r="DO46" s="727"/>
      <c r="DP46" s="727"/>
      <c r="DQ46" s="727"/>
      <c r="DR46" s="727"/>
      <c r="DS46" s="727"/>
      <c r="DT46" s="727"/>
      <c r="DU46" s="727"/>
      <c r="DV46" s="728"/>
      <c r="DW46" s="729"/>
      <c r="DX46" s="730"/>
      <c r="DY46" s="730"/>
      <c r="DZ46" s="730"/>
      <c r="EA46" s="730"/>
      <c r="EB46" s="730"/>
      <c r="EC46" s="731"/>
    </row>
    <row r="47" spans="2:133" ht="11.25" customHeight="1" x14ac:dyDescent="0.2">
      <c r="B47" s="240" t="s">
        <v>359</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9"/>
      <c r="CE47" s="760"/>
      <c r="CF47" s="642" t="s">
        <v>360</v>
      </c>
      <c r="CG47" s="643"/>
      <c r="CH47" s="643"/>
      <c r="CI47" s="643"/>
      <c r="CJ47" s="643"/>
      <c r="CK47" s="643"/>
      <c r="CL47" s="643"/>
      <c r="CM47" s="643"/>
      <c r="CN47" s="643"/>
      <c r="CO47" s="643"/>
      <c r="CP47" s="643"/>
      <c r="CQ47" s="644"/>
      <c r="CR47" s="645">
        <v>10853</v>
      </c>
      <c r="CS47" s="681"/>
      <c r="CT47" s="681"/>
      <c r="CU47" s="681"/>
      <c r="CV47" s="681"/>
      <c r="CW47" s="681"/>
      <c r="CX47" s="681"/>
      <c r="CY47" s="682"/>
      <c r="CZ47" s="650">
        <v>0.1</v>
      </c>
      <c r="DA47" s="679"/>
      <c r="DB47" s="679"/>
      <c r="DC47" s="683"/>
      <c r="DD47" s="654">
        <v>6109</v>
      </c>
      <c r="DE47" s="681"/>
      <c r="DF47" s="681"/>
      <c r="DG47" s="681"/>
      <c r="DH47" s="681"/>
      <c r="DI47" s="681"/>
      <c r="DJ47" s="681"/>
      <c r="DK47" s="682"/>
      <c r="DL47" s="726"/>
      <c r="DM47" s="727"/>
      <c r="DN47" s="727"/>
      <c r="DO47" s="727"/>
      <c r="DP47" s="727"/>
      <c r="DQ47" s="727"/>
      <c r="DR47" s="727"/>
      <c r="DS47" s="727"/>
      <c r="DT47" s="727"/>
      <c r="DU47" s="727"/>
      <c r="DV47" s="728"/>
      <c r="DW47" s="729"/>
      <c r="DX47" s="730"/>
      <c r="DY47" s="730"/>
      <c r="DZ47" s="730"/>
      <c r="EA47" s="730"/>
      <c r="EB47" s="730"/>
      <c r="EC47" s="731"/>
    </row>
    <row r="48" spans="2:133" ht="10.8" x14ac:dyDescent="0.2">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61"/>
      <c r="CE48" s="762"/>
      <c r="CF48" s="642" t="s">
        <v>361</v>
      </c>
      <c r="CG48" s="643"/>
      <c r="CH48" s="643"/>
      <c r="CI48" s="643"/>
      <c r="CJ48" s="643"/>
      <c r="CK48" s="643"/>
      <c r="CL48" s="643"/>
      <c r="CM48" s="643"/>
      <c r="CN48" s="643"/>
      <c r="CO48" s="643"/>
      <c r="CP48" s="643"/>
      <c r="CQ48" s="644"/>
      <c r="CR48" s="645" t="s">
        <v>127</v>
      </c>
      <c r="CS48" s="646"/>
      <c r="CT48" s="646"/>
      <c r="CU48" s="646"/>
      <c r="CV48" s="646"/>
      <c r="CW48" s="646"/>
      <c r="CX48" s="646"/>
      <c r="CY48" s="647"/>
      <c r="CZ48" s="650" t="s">
        <v>127</v>
      </c>
      <c r="DA48" s="651"/>
      <c r="DB48" s="651"/>
      <c r="DC48" s="663"/>
      <c r="DD48" s="654" t="s">
        <v>241</v>
      </c>
      <c r="DE48" s="646"/>
      <c r="DF48" s="646"/>
      <c r="DG48" s="646"/>
      <c r="DH48" s="646"/>
      <c r="DI48" s="646"/>
      <c r="DJ48" s="646"/>
      <c r="DK48" s="647"/>
      <c r="DL48" s="726"/>
      <c r="DM48" s="727"/>
      <c r="DN48" s="727"/>
      <c r="DO48" s="727"/>
      <c r="DP48" s="727"/>
      <c r="DQ48" s="727"/>
      <c r="DR48" s="727"/>
      <c r="DS48" s="727"/>
      <c r="DT48" s="727"/>
      <c r="DU48" s="727"/>
      <c r="DV48" s="728"/>
      <c r="DW48" s="729"/>
      <c r="DX48" s="730"/>
      <c r="DY48" s="730"/>
      <c r="DZ48" s="730"/>
      <c r="EA48" s="730"/>
      <c r="EB48" s="730"/>
      <c r="EC48" s="731"/>
    </row>
    <row r="49" spans="2:133" ht="11.25" customHeight="1" x14ac:dyDescent="0.2">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95" t="s">
        <v>362</v>
      </c>
      <c r="CE49" s="696"/>
      <c r="CF49" s="696"/>
      <c r="CG49" s="696"/>
      <c r="CH49" s="696"/>
      <c r="CI49" s="696"/>
      <c r="CJ49" s="696"/>
      <c r="CK49" s="696"/>
      <c r="CL49" s="696"/>
      <c r="CM49" s="696"/>
      <c r="CN49" s="696"/>
      <c r="CO49" s="696"/>
      <c r="CP49" s="696"/>
      <c r="CQ49" s="697"/>
      <c r="CR49" s="736">
        <v>13583878</v>
      </c>
      <c r="CS49" s="716"/>
      <c r="CT49" s="716"/>
      <c r="CU49" s="716"/>
      <c r="CV49" s="716"/>
      <c r="CW49" s="716"/>
      <c r="CX49" s="716"/>
      <c r="CY49" s="747"/>
      <c r="CZ49" s="741">
        <v>100</v>
      </c>
      <c r="DA49" s="748"/>
      <c r="DB49" s="748"/>
      <c r="DC49" s="749"/>
      <c r="DD49" s="750">
        <v>6972042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TXRQecoECb1jrsHBbQXEbo+RKixdNpWGcixnVUeFt10JB4jYZHvzM7r/3kgHwS/tUVQFuKsi4UE58B+v4vNLg==" saltValue="XHvQ/rshlUABNQs9TYrtn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4" zoomScale="60" zoomScaleNormal="60" zoomScaleSheetLayoutView="70" workbookViewId="0">
      <selection activeCell="AK72" sqref="AK72:AO72"/>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92" t="s">
        <v>364</v>
      </c>
      <c r="DK2" s="793"/>
      <c r="DL2" s="793"/>
      <c r="DM2" s="793"/>
      <c r="DN2" s="793"/>
      <c r="DO2" s="794"/>
      <c r="DP2" s="249"/>
      <c r="DQ2" s="792" t="s">
        <v>365</v>
      </c>
      <c r="DR2" s="793"/>
      <c r="DS2" s="793"/>
      <c r="DT2" s="793"/>
      <c r="DU2" s="793"/>
      <c r="DV2" s="793"/>
      <c r="DW2" s="793"/>
      <c r="DX2" s="793"/>
      <c r="DY2" s="793"/>
      <c r="DZ2" s="794"/>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6"/>
      <c r="BA5" s="256"/>
      <c r="BB5" s="256"/>
      <c r="BC5" s="256"/>
      <c r="BD5" s="256"/>
      <c r="BE5" s="257"/>
      <c r="BF5" s="257"/>
      <c r="BG5" s="257"/>
      <c r="BH5" s="257"/>
      <c r="BI5" s="257"/>
      <c r="BJ5" s="257"/>
      <c r="BK5" s="257"/>
      <c r="BL5" s="257"/>
      <c r="BM5" s="257"/>
      <c r="BN5" s="257"/>
      <c r="BO5" s="257"/>
      <c r="BP5" s="257"/>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4"/>
    </row>
    <row r="6" spans="1:131" s="255"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2"/>
      <c r="BA6" s="252"/>
      <c r="BB6" s="252"/>
      <c r="BC6" s="252"/>
      <c r="BD6" s="252"/>
      <c r="BE6" s="253"/>
      <c r="BF6" s="253"/>
      <c r="BG6" s="253"/>
      <c r="BH6" s="253"/>
      <c r="BI6" s="253"/>
      <c r="BJ6" s="253"/>
      <c r="BK6" s="253"/>
      <c r="BL6" s="253"/>
      <c r="BM6" s="253"/>
      <c r="BN6" s="253"/>
      <c r="BO6" s="253"/>
      <c r="BP6" s="253"/>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4"/>
    </row>
    <row r="7" spans="1:131" s="255" customFormat="1" ht="26.25" customHeight="1" thickTop="1" x14ac:dyDescent="0.2">
      <c r="A7" s="258">
        <v>1</v>
      </c>
      <c r="B7" s="777" t="s">
        <v>385</v>
      </c>
      <c r="C7" s="778"/>
      <c r="D7" s="778"/>
      <c r="E7" s="778"/>
      <c r="F7" s="778"/>
      <c r="G7" s="778"/>
      <c r="H7" s="778"/>
      <c r="I7" s="778"/>
      <c r="J7" s="778"/>
      <c r="K7" s="778"/>
      <c r="L7" s="778"/>
      <c r="M7" s="778"/>
      <c r="N7" s="778"/>
      <c r="O7" s="778"/>
      <c r="P7" s="779"/>
      <c r="Q7" s="780">
        <v>13886</v>
      </c>
      <c r="R7" s="781"/>
      <c r="S7" s="781"/>
      <c r="T7" s="781"/>
      <c r="U7" s="781"/>
      <c r="V7" s="781">
        <v>13588</v>
      </c>
      <c r="W7" s="781"/>
      <c r="X7" s="781"/>
      <c r="Y7" s="781"/>
      <c r="Z7" s="781"/>
      <c r="AA7" s="781">
        <v>298</v>
      </c>
      <c r="AB7" s="781"/>
      <c r="AC7" s="781"/>
      <c r="AD7" s="781"/>
      <c r="AE7" s="782"/>
      <c r="AF7" s="783">
        <v>234</v>
      </c>
      <c r="AG7" s="784"/>
      <c r="AH7" s="784"/>
      <c r="AI7" s="784"/>
      <c r="AJ7" s="785"/>
      <c r="AK7" s="820">
        <v>1326</v>
      </c>
      <c r="AL7" s="821"/>
      <c r="AM7" s="821"/>
      <c r="AN7" s="821"/>
      <c r="AO7" s="821"/>
      <c r="AP7" s="821">
        <v>5866</v>
      </c>
      <c r="AQ7" s="821"/>
      <c r="AR7" s="821"/>
      <c r="AS7" s="821"/>
      <c r="AT7" s="821"/>
      <c r="AU7" s="822"/>
      <c r="AV7" s="822"/>
      <c r="AW7" s="822"/>
      <c r="AX7" s="822"/>
      <c r="AY7" s="823"/>
      <c r="AZ7" s="252"/>
      <c r="BA7" s="252"/>
      <c r="BB7" s="252"/>
      <c r="BC7" s="252"/>
      <c r="BD7" s="252"/>
      <c r="BE7" s="253"/>
      <c r="BF7" s="253"/>
      <c r="BG7" s="253"/>
      <c r="BH7" s="253"/>
      <c r="BI7" s="253"/>
      <c r="BJ7" s="253"/>
      <c r="BK7" s="253"/>
      <c r="BL7" s="253"/>
      <c r="BM7" s="253"/>
      <c r="BN7" s="253"/>
      <c r="BO7" s="253"/>
      <c r="BP7" s="253"/>
      <c r="BQ7" s="259">
        <v>1</v>
      </c>
      <c r="BR7" s="260"/>
      <c r="BS7" s="824" t="s">
        <v>598</v>
      </c>
      <c r="BT7" s="825"/>
      <c r="BU7" s="825"/>
      <c r="BV7" s="825"/>
      <c r="BW7" s="825"/>
      <c r="BX7" s="825"/>
      <c r="BY7" s="825"/>
      <c r="BZ7" s="825"/>
      <c r="CA7" s="825"/>
      <c r="CB7" s="825"/>
      <c r="CC7" s="825"/>
      <c r="CD7" s="825"/>
      <c r="CE7" s="825"/>
      <c r="CF7" s="825"/>
      <c r="CG7" s="826"/>
      <c r="CH7" s="817">
        <v>13</v>
      </c>
      <c r="CI7" s="818"/>
      <c r="CJ7" s="818"/>
      <c r="CK7" s="818"/>
      <c r="CL7" s="819"/>
      <c r="CM7" s="817">
        <v>50</v>
      </c>
      <c r="CN7" s="818"/>
      <c r="CO7" s="818"/>
      <c r="CP7" s="818"/>
      <c r="CQ7" s="819"/>
      <c r="CR7" s="817">
        <v>3</v>
      </c>
      <c r="CS7" s="818"/>
      <c r="CT7" s="818"/>
      <c r="CU7" s="818"/>
      <c r="CV7" s="819"/>
      <c r="CW7" s="817">
        <v>885</v>
      </c>
      <c r="CX7" s="818"/>
      <c r="CY7" s="818"/>
      <c r="CZ7" s="818"/>
      <c r="DA7" s="819"/>
      <c r="DB7" s="817" t="s">
        <v>600</v>
      </c>
      <c r="DC7" s="818"/>
      <c r="DD7" s="818"/>
      <c r="DE7" s="818"/>
      <c r="DF7" s="819"/>
      <c r="DG7" s="817" t="s">
        <v>600</v>
      </c>
      <c r="DH7" s="818"/>
      <c r="DI7" s="818"/>
      <c r="DJ7" s="818"/>
      <c r="DK7" s="819"/>
      <c r="DL7" s="817" t="s">
        <v>600</v>
      </c>
      <c r="DM7" s="818"/>
      <c r="DN7" s="818"/>
      <c r="DO7" s="818"/>
      <c r="DP7" s="819"/>
      <c r="DQ7" s="817" t="s">
        <v>600</v>
      </c>
      <c r="DR7" s="818"/>
      <c r="DS7" s="818"/>
      <c r="DT7" s="818"/>
      <c r="DU7" s="819"/>
      <c r="DV7" s="798"/>
      <c r="DW7" s="799"/>
      <c r="DX7" s="799"/>
      <c r="DY7" s="799"/>
      <c r="DZ7" s="800"/>
      <c r="EA7" s="254"/>
    </row>
    <row r="8" spans="1:131" s="255" customFormat="1" ht="26.25" customHeight="1" x14ac:dyDescent="0.2">
      <c r="A8" s="261">
        <v>2</v>
      </c>
      <c r="B8" s="801" t="s">
        <v>386</v>
      </c>
      <c r="C8" s="802"/>
      <c r="D8" s="802"/>
      <c r="E8" s="802"/>
      <c r="F8" s="802"/>
      <c r="G8" s="802"/>
      <c r="H8" s="802"/>
      <c r="I8" s="802"/>
      <c r="J8" s="802"/>
      <c r="K8" s="802"/>
      <c r="L8" s="802"/>
      <c r="M8" s="802"/>
      <c r="N8" s="802"/>
      <c r="O8" s="802"/>
      <c r="P8" s="803"/>
      <c r="Q8" s="804">
        <v>0</v>
      </c>
      <c r="R8" s="805"/>
      <c r="S8" s="805"/>
      <c r="T8" s="805"/>
      <c r="U8" s="805"/>
      <c r="V8" s="805">
        <v>0</v>
      </c>
      <c r="W8" s="805"/>
      <c r="X8" s="805"/>
      <c r="Y8" s="805"/>
      <c r="Z8" s="805"/>
      <c r="AA8" s="805">
        <v>0</v>
      </c>
      <c r="AB8" s="805"/>
      <c r="AC8" s="805"/>
      <c r="AD8" s="805"/>
      <c r="AE8" s="806"/>
      <c r="AF8" s="807">
        <v>0</v>
      </c>
      <c r="AG8" s="808"/>
      <c r="AH8" s="808"/>
      <c r="AI8" s="808"/>
      <c r="AJ8" s="809"/>
      <c r="AK8" s="810">
        <v>0</v>
      </c>
      <c r="AL8" s="811"/>
      <c r="AM8" s="811"/>
      <c r="AN8" s="811"/>
      <c r="AO8" s="811"/>
      <c r="AP8" s="811" t="s">
        <v>597</v>
      </c>
      <c r="AQ8" s="811"/>
      <c r="AR8" s="811"/>
      <c r="AS8" s="811"/>
      <c r="AT8" s="811"/>
      <c r="AU8" s="812"/>
      <c r="AV8" s="812"/>
      <c r="AW8" s="812"/>
      <c r="AX8" s="812"/>
      <c r="AY8" s="813"/>
      <c r="AZ8" s="252"/>
      <c r="BA8" s="252"/>
      <c r="BB8" s="252"/>
      <c r="BC8" s="252"/>
      <c r="BD8" s="252"/>
      <c r="BE8" s="253"/>
      <c r="BF8" s="253"/>
      <c r="BG8" s="253"/>
      <c r="BH8" s="253"/>
      <c r="BI8" s="253"/>
      <c r="BJ8" s="253"/>
      <c r="BK8" s="253"/>
      <c r="BL8" s="253"/>
      <c r="BM8" s="253"/>
      <c r="BN8" s="253"/>
      <c r="BO8" s="253"/>
      <c r="BP8" s="253"/>
      <c r="BQ8" s="262">
        <v>2</v>
      </c>
      <c r="BR8" s="263"/>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4"/>
    </row>
    <row r="9" spans="1:131" s="255" customFormat="1" ht="26.25" customHeight="1" x14ac:dyDescent="0.2">
      <c r="A9" s="261">
        <v>3</v>
      </c>
      <c r="B9" s="801" t="s">
        <v>387</v>
      </c>
      <c r="C9" s="802"/>
      <c r="D9" s="802"/>
      <c r="E9" s="802"/>
      <c r="F9" s="802"/>
      <c r="G9" s="802"/>
      <c r="H9" s="802"/>
      <c r="I9" s="802"/>
      <c r="J9" s="802"/>
      <c r="K9" s="802"/>
      <c r="L9" s="802"/>
      <c r="M9" s="802"/>
      <c r="N9" s="802"/>
      <c r="O9" s="802"/>
      <c r="P9" s="803"/>
      <c r="Q9" s="804">
        <v>178</v>
      </c>
      <c r="R9" s="805"/>
      <c r="S9" s="805"/>
      <c r="T9" s="805"/>
      <c r="U9" s="805"/>
      <c r="V9" s="805">
        <v>144</v>
      </c>
      <c r="W9" s="805"/>
      <c r="X9" s="805"/>
      <c r="Y9" s="805"/>
      <c r="Z9" s="805"/>
      <c r="AA9" s="805">
        <v>34</v>
      </c>
      <c r="AB9" s="805"/>
      <c r="AC9" s="805"/>
      <c r="AD9" s="805"/>
      <c r="AE9" s="806"/>
      <c r="AF9" s="807">
        <v>1</v>
      </c>
      <c r="AG9" s="808"/>
      <c r="AH9" s="808"/>
      <c r="AI9" s="808"/>
      <c r="AJ9" s="809"/>
      <c r="AK9" s="810">
        <v>101</v>
      </c>
      <c r="AL9" s="811"/>
      <c r="AM9" s="811"/>
      <c r="AN9" s="811"/>
      <c r="AO9" s="811"/>
      <c r="AP9" s="811" t="s">
        <v>597</v>
      </c>
      <c r="AQ9" s="811"/>
      <c r="AR9" s="811"/>
      <c r="AS9" s="811"/>
      <c r="AT9" s="811"/>
      <c r="AU9" s="812"/>
      <c r="AV9" s="812"/>
      <c r="AW9" s="812"/>
      <c r="AX9" s="812"/>
      <c r="AY9" s="813"/>
      <c r="AZ9" s="252"/>
      <c r="BA9" s="252"/>
      <c r="BB9" s="252"/>
      <c r="BC9" s="252"/>
      <c r="BD9" s="252"/>
      <c r="BE9" s="253"/>
      <c r="BF9" s="253"/>
      <c r="BG9" s="253"/>
      <c r="BH9" s="253"/>
      <c r="BI9" s="253"/>
      <c r="BJ9" s="253"/>
      <c r="BK9" s="253"/>
      <c r="BL9" s="253"/>
      <c r="BM9" s="253"/>
      <c r="BN9" s="253"/>
      <c r="BO9" s="253"/>
      <c r="BP9" s="253"/>
      <c r="BQ9" s="262">
        <v>3</v>
      </c>
      <c r="BR9" s="263"/>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4"/>
    </row>
    <row r="10" spans="1:131" s="255" customFormat="1" ht="26.25" customHeight="1" x14ac:dyDescent="0.2">
      <c r="A10" s="261">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2"/>
      <c r="BA10" s="252"/>
      <c r="BB10" s="252"/>
      <c r="BC10" s="252"/>
      <c r="BD10" s="252"/>
      <c r="BE10" s="253"/>
      <c r="BF10" s="253"/>
      <c r="BG10" s="253"/>
      <c r="BH10" s="253"/>
      <c r="BI10" s="253"/>
      <c r="BJ10" s="253"/>
      <c r="BK10" s="253"/>
      <c r="BL10" s="253"/>
      <c r="BM10" s="253"/>
      <c r="BN10" s="253"/>
      <c r="BO10" s="253"/>
      <c r="BP10" s="253"/>
      <c r="BQ10" s="262">
        <v>4</v>
      </c>
      <c r="BR10" s="263"/>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4"/>
    </row>
    <row r="11" spans="1:131" s="255" customFormat="1" ht="26.25" customHeight="1" x14ac:dyDescent="0.2">
      <c r="A11" s="261">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2"/>
      <c r="BA11" s="252"/>
      <c r="BB11" s="252"/>
      <c r="BC11" s="252"/>
      <c r="BD11" s="252"/>
      <c r="BE11" s="253"/>
      <c r="BF11" s="253"/>
      <c r="BG11" s="253"/>
      <c r="BH11" s="253"/>
      <c r="BI11" s="253"/>
      <c r="BJ11" s="253"/>
      <c r="BK11" s="253"/>
      <c r="BL11" s="253"/>
      <c r="BM11" s="253"/>
      <c r="BN11" s="253"/>
      <c r="BO11" s="253"/>
      <c r="BP11" s="253"/>
      <c r="BQ11" s="262">
        <v>5</v>
      </c>
      <c r="BR11" s="263"/>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4"/>
    </row>
    <row r="12" spans="1:131" s="255" customFormat="1" ht="26.25" customHeight="1" x14ac:dyDescent="0.2">
      <c r="A12" s="261">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2"/>
      <c r="BA12" s="252"/>
      <c r="BB12" s="252"/>
      <c r="BC12" s="252"/>
      <c r="BD12" s="252"/>
      <c r="BE12" s="253"/>
      <c r="BF12" s="253"/>
      <c r="BG12" s="253"/>
      <c r="BH12" s="253"/>
      <c r="BI12" s="253"/>
      <c r="BJ12" s="253"/>
      <c r="BK12" s="253"/>
      <c r="BL12" s="253"/>
      <c r="BM12" s="253"/>
      <c r="BN12" s="253"/>
      <c r="BO12" s="253"/>
      <c r="BP12" s="253"/>
      <c r="BQ12" s="262">
        <v>6</v>
      </c>
      <c r="BR12" s="263"/>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4"/>
    </row>
    <row r="13" spans="1:131" s="255" customFormat="1" ht="26.25" customHeight="1" x14ac:dyDescent="0.2">
      <c r="A13" s="261">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2"/>
      <c r="BA13" s="252"/>
      <c r="BB13" s="252"/>
      <c r="BC13" s="252"/>
      <c r="BD13" s="252"/>
      <c r="BE13" s="253"/>
      <c r="BF13" s="253"/>
      <c r="BG13" s="253"/>
      <c r="BH13" s="253"/>
      <c r="BI13" s="253"/>
      <c r="BJ13" s="253"/>
      <c r="BK13" s="253"/>
      <c r="BL13" s="253"/>
      <c r="BM13" s="253"/>
      <c r="BN13" s="253"/>
      <c r="BO13" s="253"/>
      <c r="BP13" s="253"/>
      <c r="BQ13" s="262">
        <v>7</v>
      </c>
      <c r="BR13" s="263"/>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4"/>
    </row>
    <row r="14" spans="1:131" s="255" customFormat="1" ht="26.25" customHeight="1" x14ac:dyDescent="0.2">
      <c r="A14" s="261">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2"/>
      <c r="BA14" s="252"/>
      <c r="BB14" s="252"/>
      <c r="BC14" s="252"/>
      <c r="BD14" s="252"/>
      <c r="BE14" s="253"/>
      <c r="BF14" s="253"/>
      <c r="BG14" s="253"/>
      <c r="BH14" s="253"/>
      <c r="BI14" s="253"/>
      <c r="BJ14" s="253"/>
      <c r="BK14" s="253"/>
      <c r="BL14" s="253"/>
      <c r="BM14" s="253"/>
      <c r="BN14" s="253"/>
      <c r="BO14" s="253"/>
      <c r="BP14" s="253"/>
      <c r="BQ14" s="262">
        <v>8</v>
      </c>
      <c r="BR14" s="263"/>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4"/>
    </row>
    <row r="15" spans="1:131" s="255" customFormat="1" ht="26.25" customHeight="1" x14ac:dyDescent="0.2">
      <c r="A15" s="261">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2"/>
      <c r="BA15" s="252"/>
      <c r="BB15" s="252"/>
      <c r="BC15" s="252"/>
      <c r="BD15" s="252"/>
      <c r="BE15" s="253"/>
      <c r="BF15" s="253"/>
      <c r="BG15" s="253"/>
      <c r="BH15" s="253"/>
      <c r="BI15" s="253"/>
      <c r="BJ15" s="253"/>
      <c r="BK15" s="253"/>
      <c r="BL15" s="253"/>
      <c r="BM15" s="253"/>
      <c r="BN15" s="253"/>
      <c r="BO15" s="253"/>
      <c r="BP15" s="253"/>
      <c r="BQ15" s="262">
        <v>9</v>
      </c>
      <c r="BR15" s="263"/>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4"/>
    </row>
    <row r="16" spans="1:131" s="255" customFormat="1" ht="26.25" customHeight="1" x14ac:dyDescent="0.2">
      <c r="A16" s="261">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2"/>
      <c r="BA16" s="252"/>
      <c r="BB16" s="252"/>
      <c r="BC16" s="252"/>
      <c r="BD16" s="252"/>
      <c r="BE16" s="253"/>
      <c r="BF16" s="253"/>
      <c r="BG16" s="253"/>
      <c r="BH16" s="253"/>
      <c r="BI16" s="253"/>
      <c r="BJ16" s="253"/>
      <c r="BK16" s="253"/>
      <c r="BL16" s="253"/>
      <c r="BM16" s="253"/>
      <c r="BN16" s="253"/>
      <c r="BO16" s="253"/>
      <c r="BP16" s="253"/>
      <c r="BQ16" s="262">
        <v>10</v>
      </c>
      <c r="BR16" s="263"/>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4"/>
    </row>
    <row r="17" spans="1:131" s="255" customFormat="1" ht="26.25" customHeight="1" x14ac:dyDescent="0.2">
      <c r="A17" s="261">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2"/>
      <c r="BA17" s="252"/>
      <c r="BB17" s="252"/>
      <c r="BC17" s="252"/>
      <c r="BD17" s="252"/>
      <c r="BE17" s="253"/>
      <c r="BF17" s="253"/>
      <c r="BG17" s="253"/>
      <c r="BH17" s="253"/>
      <c r="BI17" s="253"/>
      <c r="BJ17" s="253"/>
      <c r="BK17" s="253"/>
      <c r="BL17" s="253"/>
      <c r="BM17" s="253"/>
      <c r="BN17" s="253"/>
      <c r="BO17" s="253"/>
      <c r="BP17" s="253"/>
      <c r="BQ17" s="262">
        <v>11</v>
      </c>
      <c r="BR17" s="263"/>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4"/>
    </row>
    <row r="18" spans="1:131" s="255" customFormat="1" ht="26.25" customHeight="1" x14ac:dyDescent="0.2">
      <c r="A18" s="261">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2"/>
      <c r="BA18" s="252"/>
      <c r="BB18" s="252"/>
      <c r="BC18" s="252"/>
      <c r="BD18" s="252"/>
      <c r="BE18" s="253"/>
      <c r="BF18" s="253"/>
      <c r="BG18" s="253"/>
      <c r="BH18" s="253"/>
      <c r="BI18" s="253"/>
      <c r="BJ18" s="253"/>
      <c r="BK18" s="253"/>
      <c r="BL18" s="253"/>
      <c r="BM18" s="253"/>
      <c r="BN18" s="253"/>
      <c r="BO18" s="253"/>
      <c r="BP18" s="253"/>
      <c r="BQ18" s="262">
        <v>12</v>
      </c>
      <c r="BR18" s="263"/>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4"/>
    </row>
    <row r="19" spans="1:131" s="255" customFormat="1" ht="26.25" customHeight="1" x14ac:dyDescent="0.2">
      <c r="A19" s="261">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2"/>
      <c r="BA19" s="252"/>
      <c r="BB19" s="252"/>
      <c r="BC19" s="252"/>
      <c r="BD19" s="252"/>
      <c r="BE19" s="253"/>
      <c r="BF19" s="253"/>
      <c r="BG19" s="253"/>
      <c r="BH19" s="253"/>
      <c r="BI19" s="253"/>
      <c r="BJ19" s="253"/>
      <c r="BK19" s="253"/>
      <c r="BL19" s="253"/>
      <c r="BM19" s="253"/>
      <c r="BN19" s="253"/>
      <c r="BO19" s="253"/>
      <c r="BP19" s="253"/>
      <c r="BQ19" s="262">
        <v>13</v>
      </c>
      <c r="BR19" s="263"/>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4"/>
    </row>
    <row r="20" spans="1:131" s="255" customFormat="1" ht="26.25" customHeight="1" x14ac:dyDescent="0.2">
      <c r="A20" s="261">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2"/>
      <c r="BA20" s="252"/>
      <c r="BB20" s="252"/>
      <c r="BC20" s="252"/>
      <c r="BD20" s="252"/>
      <c r="BE20" s="253"/>
      <c r="BF20" s="253"/>
      <c r="BG20" s="253"/>
      <c r="BH20" s="253"/>
      <c r="BI20" s="253"/>
      <c r="BJ20" s="253"/>
      <c r="BK20" s="253"/>
      <c r="BL20" s="253"/>
      <c r="BM20" s="253"/>
      <c r="BN20" s="253"/>
      <c r="BO20" s="253"/>
      <c r="BP20" s="253"/>
      <c r="BQ20" s="262">
        <v>14</v>
      </c>
      <c r="BR20" s="263"/>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4"/>
    </row>
    <row r="21" spans="1:131" s="255" customFormat="1" ht="26.25" customHeight="1" thickBot="1" x14ac:dyDescent="0.25">
      <c r="A21" s="261">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2"/>
      <c r="BA21" s="252"/>
      <c r="BB21" s="252"/>
      <c r="BC21" s="252"/>
      <c r="BD21" s="252"/>
      <c r="BE21" s="253"/>
      <c r="BF21" s="253"/>
      <c r="BG21" s="253"/>
      <c r="BH21" s="253"/>
      <c r="BI21" s="253"/>
      <c r="BJ21" s="253"/>
      <c r="BK21" s="253"/>
      <c r="BL21" s="253"/>
      <c r="BM21" s="253"/>
      <c r="BN21" s="253"/>
      <c r="BO21" s="253"/>
      <c r="BP21" s="253"/>
      <c r="BQ21" s="262">
        <v>15</v>
      </c>
      <c r="BR21" s="263"/>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4"/>
    </row>
    <row r="22" spans="1:131" s="255" customFormat="1" ht="26.25" customHeight="1" x14ac:dyDescent="0.2">
      <c r="A22" s="261">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3"/>
      <c r="BF22" s="253"/>
      <c r="BG22" s="253"/>
      <c r="BH22" s="253"/>
      <c r="BI22" s="253"/>
      <c r="BJ22" s="253"/>
      <c r="BK22" s="253"/>
      <c r="BL22" s="253"/>
      <c r="BM22" s="253"/>
      <c r="BN22" s="253"/>
      <c r="BO22" s="253"/>
      <c r="BP22" s="253"/>
      <c r="BQ22" s="262">
        <v>16</v>
      </c>
      <c r="BR22" s="263"/>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4"/>
    </row>
    <row r="23" spans="1:131" s="255" customFormat="1" ht="26.25" customHeight="1" thickBot="1" x14ac:dyDescent="0.25">
      <c r="A23" s="264" t="s">
        <v>389</v>
      </c>
      <c r="B23" s="836" t="s">
        <v>390</v>
      </c>
      <c r="C23" s="837"/>
      <c r="D23" s="837"/>
      <c r="E23" s="837"/>
      <c r="F23" s="837"/>
      <c r="G23" s="837"/>
      <c r="H23" s="837"/>
      <c r="I23" s="837"/>
      <c r="J23" s="837"/>
      <c r="K23" s="837"/>
      <c r="L23" s="837"/>
      <c r="M23" s="837"/>
      <c r="N23" s="837"/>
      <c r="O23" s="837"/>
      <c r="P23" s="838"/>
      <c r="Q23" s="839">
        <v>13916</v>
      </c>
      <c r="R23" s="840"/>
      <c r="S23" s="840"/>
      <c r="T23" s="840"/>
      <c r="U23" s="840"/>
      <c r="V23" s="840">
        <v>13584</v>
      </c>
      <c r="W23" s="840"/>
      <c r="X23" s="840"/>
      <c r="Y23" s="840"/>
      <c r="Z23" s="840"/>
      <c r="AA23" s="840">
        <v>332</v>
      </c>
      <c r="AB23" s="840"/>
      <c r="AC23" s="840"/>
      <c r="AD23" s="840"/>
      <c r="AE23" s="841"/>
      <c r="AF23" s="842">
        <v>235</v>
      </c>
      <c r="AG23" s="840"/>
      <c r="AH23" s="840"/>
      <c r="AI23" s="840"/>
      <c r="AJ23" s="843"/>
      <c r="AK23" s="844"/>
      <c r="AL23" s="845"/>
      <c r="AM23" s="845"/>
      <c r="AN23" s="845"/>
      <c r="AO23" s="845"/>
      <c r="AP23" s="840">
        <v>5866</v>
      </c>
      <c r="AQ23" s="840"/>
      <c r="AR23" s="840"/>
      <c r="AS23" s="840"/>
      <c r="AT23" s="840"/>
      <c r="AU23" s="846"/>
      <c r="AV23" s="846"/>
      <c r="AW23" s="846"/>
      <c r="AX23" s="846"/>
      <c r="AY23" s="847"/>
      <c r="AZ23" s="855" t="s">
        <v>127</v>
      </c>
      <c r="BA23" s="856"/>
      <c r="BB23" s="856"/>
      <c r="BC23" s="856"/>
      <c r="BD23" s="857"/>
      <c r="BE23" s="253"/>
      <c r="BF23" s="253"/>
      <c r="BG23" s="253"/>
      <c r="BH23" s="253"/>
      <c r="BI23" s="253"/>
      <c r="BJ23" s="253"/>
      <c r="BK23" s="253"/>
      <c r="BL23" s="253"/>
      <c r="BM23" s="253"/>
      <c r="BN23" s="253"/>
      <c r="BO23" s="253"/>
      <c r="BP23" s="253"/>
      <c r="BQ23" s="262">
        <v>17</v>
      </c>
      <c r="BR23" s="263"/>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4"/>
    </row>
    <row r="24" spans="1:131" s="255" customFormat="1" ht="26.25" customHeight="1" x14ac:dyDescent="0.2">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2"/>
      <c r="BA24" s="252"/>
      <c r="BB24" s="252"/>
      <c r="BC24" s="252"/>
      <c r="BD24" s="252"/>
      <c r="BE24" s="253"/>
      <c r="BF24" s="253"/>
      <c r="BG24" s="253"/>
      <c r="BH24" s="253"/>
      <c r="BI24" s="253"/>
      <c r="BJ24" s="253"/>
      <c r="BK24" s="253"/>
      <c r="BL24" s="253"/>
      <c r="BM24" s="253"/>
      <c r="BN24" s="253"/>
      <c r="BO24" s="253"/>
      <c r="BP24" s="253"/>
      <c r="BQ24" s="262">
        <v>18</v>
      </c>
      <c r="BR24" s="263"/>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4"/>
    </row>
    <row r="25" spans="1:131" s="247" customFormat="1" ht="26.25" customHeight="1" thickBot="1" x14ac:dyDescent="0.25">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2"/>
      <c r="BK25" s="252"/>
      <c r="BL25" s="252"/>
      <c r="BM25" s="252"/>
      <c r="BN25" s="252"/>
      <c r="BO25" s="265"/>
      <c r="BP25" s="265"/>
      <c r="BQ25" s="262">
        <v>19</v>
      </c>
      <c r="BR25" s="263"/>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6"/>
    </row>
    <row r="26" spans="1:131" s="247" customFormat="1" ht="26.25" customHeight="1" x14ac:dyDescent="0.2">
      <c r="A26" s="786" t="s">
        <v>368</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375</v>
      </c>
      <c r="BF26" s="764"/>
      <c r="BG26" s="764"/>
      <c r="BH26" s="764"/>
      <c r="BI26" s="775"/>
      <c r="BJ26" s="252"/>
      <c r="BK26" s="252"/>
      <c r="BL26" s="252"/>
      <c r="BM26" s="252"/>
      <c r="BN26" s="252"/>
      <c r="BO26" s="265"/>
      <c r="BP26" s="265"/>
      <c r="BQ26" s="262">
        <v>20</v>
      </c>
      <c r="BR26" s="263"/>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6"/>
    </row>
    <row r="27" spans="1:131" s="247"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2"/>
      <c r="BK27" s="252"/>
      <c r="BL27" s="252"/>
      <c r="BM27" s="252"/>
      <c r="BN27" s="252"/>
      <c r="BO27" s="265"/>
      <c r="BP27" s="265"/>
      <c r="BQ27" s="262">
        <v>21</v>
      </c>
      <c r="BR27" s="263"/>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6"/>
    </row>
    <row r="28" spans="1:131" s="247" customFormat="1" ht="26.25" customHeight="1" thickTop="1" x14ac:dyDescent="0.2">
      <c r="A28" s="266">
        <v>1</v>
      </c>
      <c r="B28" s="777" t="s">
        <v>401</v>
      </c>
      <c r="C28" s="778"/>
      <c r="D28" s="778"/>
      <c r="E28" s="778"/>
      <c r="F28" s="778"/>
      <c r="G28" s="778"/>
      <c r="H28" s="778"/>
      <c r="I28" s="778"/>
      <c r="J28" s="778"/>
      <c r="K28" s="778"/>
      <c r="L28" s="778"/>
      <c r="M28" s="778"/>
      <c r="N28" s="778"/>
      <c r="O28" s="778"/>
      <c r="P28" s="779"/>
      <c r="Q28" s="868">
        <v>2124</v>
      </c>
      <c r="R28" s="869"/>
      <c r="S28" s="869"/>
      <c r="T28" s="869"/>
      <c r="U28" s="869"/>
      <c r="V28" s="869">
        <v>2070</v>
      </c>
      <c r="W28" s="869"/>
      <c r="X28" s="869"/>
      <c r="Y28" s="869"/>
      <c r="Z28" s="869"/>
      <c r="AA28" s="869">
        <v>54</v>
      </c>
      <c r="AB28" s="869"/>
      <c r="AC28" s="869"/>
      <c r="AD28" s="869"/>
      <c r="AE28" s="870"/>
      <c r="AF28" s="871">
        <v>54</v>
      </c>
      <c r="AG28" s="869"/>
      <c r="AH28" s="869"/>
      <c r="AI28" s="869"/>
      <c r="AJ28" s="872"/>
      <c r="AK28" s="873">
        <v>259</v>
      </c>
      <c r="AL28" s="864"/>
      <c r="AM28" s="864"/>
      <c r="AN28" s="864"/>
      <c r="AO28" s="864"/>
      <c r="AP28" s="864" t="s">
        <v>597</v>
      </c>
      <c r="AQ28" s="864"/>
      <c r="AR28" s="864"/>
      <c r="AS28" s="864"/>
      <c r="AT28" s="864"/>
      <c r="AU28" s="864" t="s">
        <v>597</v>
      </c>
      <c r="AV28" s="864"/>
      <c r="AW28" s="864"/>
      <c r="AX28" s="864"/>
      <c r="AY28" s="864"/>
      <c r="AZ28" s="865" t="s">
        <v>597</v>
      </c>
      <c r="BA28" s="865"/>
      <c r="BB28" s="865"/>
      <c r="BC28" s="865"/>
      <c r="BD28" s="865"/>
      <c r="BE28" s="866"/>
      <c r="BF28" s="866"/>
      <c r="BG28" s="866"/>
      <c r="BH28" s="866"/>
      <c r="BI28" s="867"/>
      <c r="BJ28" s="252"/>
      <c r="BK28" s="252"/>
      <c r="BL28" s="252"/>
      <c r="BM28" s="252"/>
      <c r="BN28" s="252"/>
      <c r="BO28" s="265"/>
      <c r="BP28" s="265"/>
      <c r="BQ28" s="262">
        <v>22</v>
      </c>
      <c r="BR28" s="263"/>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6"/>
    </row>
    <row r="29" spans="1:131" s="247" customFormat="1" ht="26.25" customHeight="1" x14ac:dyDescent="0.2">
      <c r="A29" s="266">
        <v>2</v>
      </c>
      <c r="B29" s="801" t="s">
        <v>402</v>
      </c>
      <c r="C29" s="802"/>
      <c r="D29" s="802"/>
      <c r="E29" s="802"/>
      <c r="F29" s="802"/>
      <c r="G29" s="802"/>
      <c r="H29" s="802"/>
      <c r="I29" s="802"/>
      <c r="J29" s="802"/>
      <c r="K29" s="802"/>
      <c r="L29" s="802"/>
      <c r="M29" s="802"/>
      <c r="N29" s="802"/>
      <c r="O29" s="802"/>
      <c r="P29" s="803"/>
      <c r="Q29" s="804">
        <v>1736</v>
      </c>
      <c r="R29" s="805"/>
      <c r="S29" s="805"/>
      <c r="T29" s="805"/>
      <c r="U29" s="805"/>
      <c r="V29" s="805">
        <v>1670</v>
      </c>
      <c r="W29" s="805"/>
      <c r="X29" s="805"/>
      <c r="Y29" s="805"/>
      <c r="Z29" s="805"/>
      <c r="AA29" s="805">
        <v>66</v>
      </c>
      <c r="AB29" s="805"/>
      <c r="AC29" s="805"/>
      <c r="AD29" s="805"/>
      <c r="AE29" s="806"/>
      <c r="AF29" s="807">
        <v>66</v>
      </c>
      <c r="AG29" s="808"/>
      <c r="AH29" s="808"/>
      <c r="AI29" s="808"/>
      <c r="AJ29" s="809"/>
      <c r="AK29" s="876">
        <v>284</v>
      </c>
      <c r="AL29" s="877"/>
      <c r="AM29" s="877"/>
      <c r="AN29" s="877"/>
      <c r="AO29" s="877"/>
      <c r="AP29" s="878" t="s">
        <v>597</v>
      </c>
      <c r="AQ29" s="879"/>
      <c r="AR29" s="879"/>
      <c r="AS29" s="879"/>
      <c r="AT29" s="876"/>
      <c r="AU29" s="878" t="s">
        <v>597</v>
      </c>
      <c r="AV29" s="879"/>
      <c r="AW29" s="879"/>
      <c r="AX29" s="879"/>
      <c r="AY29" s="876"/>
      <c r="AZ29" s="880" t="s">
        <v>597</v>
      </c>
      <c r="BA29" s="880"/>
      <c r="BB29" s="880"/>
      <c r="BC29" s="880"/>
      <c r="BD29" s="880"/>
      <c r="BE29" s="874"/>
      <c r="BF29" s="874"/>
      <c r="BG29" s="874"/>
      <c r="BH29" s="874"/>
      <c r="BI29" s="875"/>
      <c r="BJ29" s="252"/>
      <c r="BK29" s="252"/>
      <c r="BL29" s="252"/>
      <c r="BM29" s="252"/>
      <c r="BN29" s="252"/>
      <c r="BO29" s="265"/>
      <c r="BP29" s="265"/>
      <c r="BQ29" s="262">
        <v>23</v>
      </c>
      <c r="BR29" s="263"/>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6"/>
    </row>
    <row r="30" spans="1:131" s="247" customFormat="1" ht="26.25" customHeight="1" x14ac:dyDescent="0.2">
      <c r="A30" s="266">
        <v>3</v>
      </c>
      <c r="B30" s="801" t="s">
        <v>403</v>
      </c>
      <c r="C30" s="802"/>
      <c r="D30" s="802"/>
      <c r="E30" s="802"/>
      <c r="F30" s="802"/>
      <c r="G30" s="802"/>
      <c r="H30" s="802"/>
      <c r="I30" s="802"/>
      <c r="J30" s="802"/>
      <c r="K30" s="802"/>
      <c r="L30" s="802"/>
      <c r="M30" s="802"/>
      <c r="N30" s="802"/>
      <c r="O30" s="802"/>
      <c r="P30" s="803"/>
      <c r="Q30" s="804">
        <v>441</v>
      </c>
      <c r="R30" s="805"/>
      <c r="S30" s="805"/>
      <c r="T30" s="805"/>
      <c r="U30" s="805"/>
      <c r="V30" s="805">
        <v>440</v>
      </c>
      <c r="W30" s="805"/>
      <c r="X30" s="805"/>
      <c r="Y30" s="805"/>
      <c r="Z30" s="805"/>
      <c r="AA30" s="805">
        <v>1</v>
      </c>
      <c r="AB30" s="805"/>
      <c r="AC30" s="805"/>
      <c r="AD30" s="805"/>
      <c r="AE30" s="806"/>
      <c r="AF30" s="807">
        <v>1</v>
      </c>
      <c r="AG30" s="808"/>
      <c r="AH30" s="808"/>
      <c r="AI30" s="808"/>
      <c r="AJ30" s="809"/>
      <c r="AK30" s="876">
        <v>288</v>
      </c>
      <c r="AL30" s="877"/>
      <c r="AM30" s="877"/>
      <c r="AN30" s="877"/>
      <c r="AO30" s="877"/>
      <c r="AP30" s="878" t="s">
        <v>597</v>
      </c>
      <c r="AQ30" s="879"/>
      <c r="AR30" s="879"/>
      <c r="AS30" s="879"/>
      <c r="AT30" s="876"/>
      <c r="AU30" s="878" t="s">
        <v>597</v>
      </c>
      <c r="AV30" s="879"/>
      <c r="AW30" s="879"/>
      <c r="AX30" s="879"/>
      <c r="AY30" s="876"/>
      <c r="AZ30" s="880" t="s">
        <v>597</v>
      </c>
      <c r="BA30" s="880"/>
      <c r="BB30" s="880"/>
      <c r="BC30" s="880"/>
      <c r="BD30" s="880"/>
      <c r="BE30" s="874"/>
      <c r="BF30" s="874"/>
      <c r="BG30" s="874"/>
      <c r="BH30" s="874"/>
      <c r="BI30" s="875"/>
      <c r="BJ30" s="252"/>
      <c r="BK30" s="252"/>
      <c r="BL30" s="252"/>
      <c r="BM30" s="252"/>
      <c r="BN30" s="252"/>
      <c r="BO30" s="265"/>
      <c r="BP30" s="265"/>
      <c r="BQ30" s="262">
        <v>24</v>
      </c>
      <c r="BR30" s="263"/>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6"/>
    </row>
    <row r="31" spans="1:131" s="247" customFormat="1" ht="26.25" customHeight="1" x14ac:dyDescent="0.2">
      <c r="A31" s="266">
        <v>4</v>
      </c>
      <c r="B31" s="801" t="s">
        <v>404</v>
      </c>
      <c r="C31" s="802"/>
      <c r="D31" s="802"/>
      <c r="E31" s="802"/>
      <c r="F31" s="802"/>
      <c r="G31" s="802"/>
      <c r="H31" s="802"/>
      <c r="I31" s="802"/>
      <c r="J31" s="802"/>
      <c r="K31" s="802"/>
      <c r="L31" s="802"/>
      <c r="M31" s="802"/>
      <c r="N31" s="802"/>
      <c r="O31" s="802"/>
      <c r="P31" s="803"/>
      <c r="Q31" s="804">
        <v>6</v>
      </c>
      <c r="R31" s="805"/>
      <c r="S31" s="805"/>
      <c r="T31" s="805"/>
      <c r="U31" s="805"/>
      <c r="V31" s="805">
        <v>4</v>
      </c>
      <c r="W31" s="805"/>
      <c r="X31" s="805"/>
      <c r="Y31" s="805"/>
      <c r="Z31" s="805"/>
      <c r="AA31" s="805">
        <v>1</v>
      </c>
      <c r="AB31" s="805"/>
      <c r="AC31" s="805"/>
      <c r="AD31" s="805"/>
      <c r="AE31" s="806"/>
      <c r="AF31" s="807">
        <v>1</v>
      </c>
      <c r="AG31" s="808"/>
      <c r="AH31" s="808"/>
      <c r="AI31" s="808"/>
      <c r="AJ31" s="809"/>
      <c r="AK31" s="876">
        <v>0</v>
      </c>
      <c r="AL31" s="877"/>
      <c r="AM31" s="877"/>
      <c r="AN31" s="877"/>
      <c r="AO31" s="877"/>
      <c r="AP31" s="878" t="s">
        <v>597</v>
      </c>
      <c r="AQ31" s="879"/>
      <c r="AR31" s="879"/>
      <c r="AS31" s="879"/>
      <c r="AT31" s="876"/>
      <c r="AU31" s="878" t="s">
        <v>597</v>
      </c>
      <c r="AV31" s="879"/>
      <c r="AW31" s="879"/>
      <c r="AX31" s="879"/>
      <c r="AY31" s="876"/>
      <c r="AZ31" s="880" t="s">
        <v>597</v>
      </c>
      <c r="BA31" s="880"/>
      <c r="BB31" s="880"/>
      <c r="BC31" s="880"/>
      <c r="BD31" s="880"/>
      <c r="BE31" s="874"/>
      <c r="BF31" s="874"/>
      <c r="BG31" s="874"/>
      <c r="BH31" s="874"/>
      <c r="BI31" s="875"/>
      <c r="BJ31" s="252"/>
      <c r="BK31" s="252"/>
      <c r="BL31" s="252"/>
      <c r="BM31" s="252"/>
      <c r="BN31" s="252"/>
      <c r="BO31" s="265"/>
      <c r="BP31" s="265"/>
      <c r="BQ31" s="262">
        <v>25</v>
      </c>
      <c r="BR31" s="263"/>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6"/>
    </row>
    <row r="32" spans="1:131" s="247" customFormat="1" ht="26.25" customHeight="1" x14ac:dyDescent="0.2">
      <c r="A32" s="266">
        <v>5</v>
      </c>
      <c r="B32" s="801" t="s">
        <v>405</v>
      </c>
      <c r="C32" s="802"/>
      <c r="D32" s="802"/>
      <c r="E32" s="802"/>
      <c r="F32" s="802"/>
      <c r="G32" s="802"/>
      <c r="H32" s="802"/>
      <c r="I32" s="802"/>
      <c r="J32" s="802"/>
      <c r="K32" s="802"/>
      <c r="L32" s="802"/>
      <c r="M32" s="802"/>
      <c r="N32" s="802"/>
      <c r="O32" s="802"/>
      <c r="P32" s="803"/>
      <c r="Q32" s="804">
        <v>302</v>
      </c>
      <c r="R32" s="805"/>
      <c r="S32" s="805"/>
      <c r="T32" s="805"/>
      <c r="U32" s="805"/>
      <c r="V32" s="805">
        <v>275</v>
      </c>
      <c r="W32" s="805"/>
      <c r="X32" s="805"/>
      <c r="Y32" s="805"/>
      <c r="Z32" s="805"/>
      <c r="AA32" s="805">
        <v>27</v>
      </c>
      <c r="AB32" s="805"/>
      <c r="AC32" s="805"/>
      <c r="AD32" s="805"/>
      <c r="AE32" s="806"/>
      <c r="AF32" s="807">
        <v>707</v>
      </c>
      <c r="AG32" s="808"/>
      <c r="AH32" s="808"/>
      <c r="AI32" s="808"/>
      <c r="AJ32" s="809"/>
      <c r="AK32" s="876">
        <v>3</v>
      </c>
      <c r="AL32" s="877"/>
      <c r="AM32" s="877"/>
      <c r="AN32" s="877"/>
      <c r="AO32" s="877"/>
      <c r="AP32" s="877">
        <v>397</v>
      </c>
      <c r="AQ32" s="877"/>
      <c r="AR32" s="877"/>
      <c r="AS32" s="877"/>
      <c r="AT32" s="877"/>
      <c r="AU32" s="878">
        <v>13</v>
      </c>
      <c r="AV32" s="879"/>
      <c r="AW32" s="879"/>
      <c r="AX32" s="879"/>
      <c r="AY32" s="876"/>
      <c r="AZ32" s="880" t="s">
        <v>597</v>
      </c>
      <c r="BA32" s="880"/>
      <c r="BB32" s="880"/>
      <c r="BC32" s="880"/>
      <c r="BD32" s="880"/>
      <c r="BE32" s="874" t="s">
        <v>406</v>
      </c>
      <c r="BF32" s="874"/>
      <c r="BG32" s="874"/>
      <c r="BH32" s="874"/>
      <c r="BI32" s="875"/>
      <c r="BJ32" s="252"/>
      <c r="BK32" s="252"/>
      <c r="BL32" s="252"/>
      <c r="BM32" s="252"/>
      <c r="BN32" s="252"/>
      <c r="BO32" s="265"/>
      <c r="BP32" s="265"/>
      <c r="BQ32" s="262">
        <v>26</v>
      </c>
      <c r="BR32" s="263"/>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6"/>
    </row>
    <row r="33" spans="1:131" s="247" customFormat="1" ht="26.25" customHeight="1" x14ac:dyDescent="0.2">
      <c r="A33" s="266">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80"/>
      <c r="BA33" s="880"/>
      <c r="BB33" s="880"/>
      <c r="BC33" s="880"/>
      <c r="BD33" s="880"/>
      <c r="BE33" s="874"/>
      <c r="BF33" s="874"/>
      <c r="BG33" s="874"/>
      <c r="BH33" s="874"/>
      <c r="BI33" s="875"/>
      <c r="BJ33" s="252"/>
      <c r="BK33" s="252"/>
      <c r="BL33" s="252"/>
      <c r="BM33" s="252"/>
      <c r="BN33" s="252"/>
      <c r="BO33" s="265"/>
      <c r="BP33" s="265"/>
      <c r="BQ33" s="262">
        <v>27</v>
      </c>
      <c r="BR33" s="263"/>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6"/>
    </row>
    <row r="34" spans="1:131" s="247" customFormat="1" ht="26.25" customHeight="1" x14ac:dyDescent="0.2">
      <c r="A34" s="266">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80"/>
      <c r="BA34" s="880"/>
      <c r="BB34" s="880"/>
      <c r="BC34" s="880"/>
      <c r="BD34" s="880"/>
      <c r="BE34" s="874"/>
      <c r="BF34" s="874"/>
      <c r="BG34" s="874"/>
      <c r="BH34" s="874"/>
      <c r="BI34" s="875"/>
      <c r="BJ34" s="252"/>
      <c r="BK34" s="252"/>
      <c r="BL34" s="252"/>
      <c r="BM34" s="252"/>
      <c r="BN34" s="252"/>
      <c r="BO34" s="265"/>
      <c r="BP34" s="265"/>
      <c r="BQ34" s="262">
        <v>28</v>
      </c>
      <c r="BR34" s="263"/>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6"/>
    </row>
    <row r="35" spans="1:131" s="247" customFormat="1" ht="26.25" customHeight="1" x14ac:dyDescent="0.2">
      <c r="A35" s="266">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80"/>
      <c r="BA35" s="880"/>
      <c r="BB35" s="880"/>
      <c r="BC35" s="880"/>
      <c r="BD35" s="880"/>
      <c r="BE35" s="874"/>
      <c r="BF35" s="874"/>
      <c r="BG35" s="874"/>
      <c r="BH35" s="874"/>
      <c r="BI35" s="875"/>
      <c r="BJ35" s="252"/>
      <c r="BK35" s="252"/>
      <c r="BL35" s="252"/>
      <c r="BM35" s="252"/>
      <c r="BN35" s="252"/>
      <c r="BO35" s="265"/>
      <c r="BP35" s="265"/>
      <c r="BQ35" s="262">
        <v>29</v>
      </c>
      <c r="BR35" s="263"/>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6"/>
    </row>
    <row r="36" spans="1:131" s="247" customFormat="1" ht="26.25" customHeight="1" x14ac:dyDescent="0.2">
      <c r="A36" s="266">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80"/>
      <c r="BA36" s="880"/>
      <c r="BB36" s="880"/>
      <c r="BC36" s="880"/>
      <c r="BD36" s="880"/>
      <c r="BE36" s="874"/>
      <c r="BF36" s="874"/>
      <c r="BG36" s="874"/>
      <c r="BH36" s="874"/>
      <c r="BI36" s="875"/>
      <c r="BJ36" s="252"/>
      <c r="BK36" s="252"/>
      <c r="BL36" s="252"/>
      <c r="BM36" s="252"/>
      <c r="BN36" s="252"/>
      <c r="BO36" s="265"/>
      <c r="BP36" s="265"/>
      <c r="BQ36" s="262">
        <v>30</v>
      </c>
      <c r="BR36" s="263"/>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6"/>
    </row>
    <row r="37" spans="1:131" s="247" customFormat="1" ht="26.25" customHeight="1" x14ac:dyDescent="0.2">
      <c r="A37" s="266">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80"/>
      <c r="BA37" s="880"/>
      <c r="BB37" s="880"/>
      <c r="BC37" s="880"/>
      <c r="BD37" s="880"/>
      <c r="BE37" s="874"/>
      <c r="BF37" s="874"/>
      <c r="BG37" s="874"/>
      <c r="BH37" s="874"/>
      <c r="BI37" s="875"/>
      <c r="BJ37" s="252"/>
      <c r="BK37" s="252"/>
      <c r="BL37" s="252"/>
      <c r="BM37" s="252"/>
      <c r="BN37" s="252"/>
      <c r="BO37" s="265"/>
      <c r="BP37" s="265"/>
      <c r="BQ37" s="262">
        <v>31</v>
      </c>
      <c r="BR37" s="263"/>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6"/>
    </row>
    <row r="38" spans="1:131" s="247" customFormat="1" ht="26.25" customHeight="1" x14ac:dyDescent="0.2">
      <c r="A38" s="266">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80"/>
      <c r="BA38" s="880"/>
      <c r="BB38" s="880"/>
      <c r="BC38" s="880"/>
      <c r="BD38" s="880"/>
      <c r="BE38" s="874"/>
      <c r="BF38" s="874"/>
      <c r="BG38" s="874"/>
      <c r="BH38" s="874"/>
      <c r="BI38" s="875"/>
      <c r="BJ38" s="252"/>
      <c r="BK38" s="252"/>
      <c r="BL38" s="252"/>
      <c r="BM38" s="252"/>
      <c r="BN38" s="252"/>
      <c r="BO38" s="265"/>
      <c r="BP38" s="265"/>
      <c r="BQ38" s="262">
        <v>32</v>
      </c>
      <c r="BR38" s="263"/>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6"/>
    </row>
    <row r="39" spans="1:131" s="247" customFormat="1" ht="26.25" customHeight="1" x14ac:dyDescent="0.2">
      <c r="A39" s="266">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80"/>
      <c r="BA39" s="880"/>
      <c r="BB39" s="880"/>
      <c r="BC39" s="880"/>
      <c r="BD39" s="880"/>
      <c r="BE39" s="874"/>
      <c r="BF39" s="874"/>
      <c r="BG39" s="874"/>
      <c r="BH39" s="874"/>
      <c r="BI39" s="875"/>
      <c r="BJ39" s="252"/>
      <c r="BK39" s="252"/>
      <c r="BL39" s="252"/>
      <c r="BM39" s="252"/>
      <c r="BN39" s="252"/>
      <c r="BO39" s="265"/>
      <c r="BP39" s="265"/>
      <c r="BQ39" s="262">
        <v>33</v>
      </c>
      <c r="BR39" s="263"/>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6"/>
    </row>
    <row r="40" spans="1:131" s="247" customFormat="1" ht="26.25" customHeight="1" x14ac:dyDescent="0.2">
      <c r="A40" s="261">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80"/>
      <c r="BA40" s="880"/>
      <c r="BB40" s="880"/>
      <c r="BC40" s="880"/>
      <c r="BD40" s="880"/>
      <c r="BE40" s="874"/>
      <c r="BF40" s="874"/>
      <c r="BG40" s="874"/>
      <c r="BH40" s="874"/>
      <c r="BI40" s="875"/>
      <c r="BJ40" s="252"/>
      <c r="BK40" s="252"/>
      <c r="BL40" s="252"/>
      <c r="BM40" s="252"/>
      <c r="BN40" s="252"/>
      <c r="BO40" s="265"/>
      <c r="BP40" s="265"/>
      <c r="BQ40" s="262">
        <v>34</v>
      </c>
      <c r="BR40" s="263"/>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6"/>
    </row>
    <row r="41" spans="1:131" s="247" customFormat="1" ht="26.25" customHeight="1" x14ac:dyDescent="0.2">
      <c r="A41" s="261">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80"/>
      <c r="BA41" s="880"/>
      <c r="BB41" s="880"/>
      <c r="BC41" s="880"/>
      <c r="BD41" s="880"/>
      <c r="BE41" s="874"/>
      <c r="BF41" s="874"/>
      <c r="BG41" s="874"/>
      <c r="BH41" s="874"/>
      <c r="BI41" s="875"/>
      <c r="BJ41" s="252"/>
      <c r="BK41" s="252"/>
      <c r="BL41" s="252"/>
      <c r="BM41" s="252"/>
      <c r="BN41" s="252"/>
      <c r="BO41" s="265"/>
      <c r="BP41" s="265"/>
      <c r="BQ41" s="262">
        <v>35</v>
      </c>
      <c r="BR41" s="263"/>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6"/>
    </row>
    <row r="42" spans="1:131" s="247" customFormat="1" ht="26.25" customHeight="1" x14ac:dyDescent="0.2">
      <c r="A42" s="261">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80"/>
      <c r="BA42" s="880"/>
      <c r="BB42" s="880"/>
      <c r="BC42" s="880"/>
      <c r="BD42" s="880"/>
      <c r="BE42" s="874"/>
      <c r="BF42" s="874"/>
      <c r="BG42" s="874"/>
      <c r="BH42" s="874"/>
      <c r="BI42" s="875"/>
      <c r="BJ42" s="252"/>
      <c r="BK42" s="252"/>
      <c r="BL42" s="252"/>
      <c r="BM42" s="252"/>
      <c r="BN42" s="252"/>
      <c r="BO42" s="265"/>
      <c r="BP42" s="265"/>
      <c r="BQ42" s="262">
        <v>36</v>
      </c>
      <c r="BR42" s="263"/>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6"/>
    </row>
    <row r="43" spans="1:131" s="247" customFormat="1" ht="26.25" customHeight="1" x14ac:dyDescent="0.2">
      <c r="A43" s="261">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80"/>
      <c r="BA43" s="880"/>
      <c r="BB43" s="880"/>
      <c r="BC43" s="880"/>
      <c r="BD43" s="880"/>
      <c r="BE43" s="874"/>
      <c r="BF43" s="874"/>
      <c r="BG43" s="874"/>
      <c r="BH43" s="874"/>
      <c r="BI43" s="875"/>
      <c r="BJ43" s="252"/>
      <c r="BK43" s="252"/>
      <c r="BL43" s="252"/>
      <c r="BM43" s="252"/>
      <c r="BN43" s="252"/>
      <c r="BO43" s="265"/>
      <c r="BP43" s="265"/>
      <c r="BQ43" s="262">
        <v>37</v>
      </c>
      <c r="BR43" s="263"/>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6"/>
    </row>
    <row r="44" spans="1:131" s="247" customFormat="1" ht="26.25" customHeight="1" x14ac:dyDescent="0.2">
      <c r="A44" s="261">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80"/>
      <c r="BA44" s="880"/>
      <c r="BB44" s="880"/>
      <c r="BC44" s="880"/>
      <c r="BD44" s="880"/>
      <c r="BE44" s="874"/>
      <c r="BF44" s="874"/>
      <c r="BG44" s="874"/>
      <c r="BH44" s="874"/>
      <c r="BI44" s="875"/>
      <c r="BJ44" s="252"/>
      <c r="BK44" s="252"/>
      <c r="BL44" s="252"/>
      <c r="BM44" s="252"/>
      <c r="BN44" s="252"/>
      <c r="BO44" s="265"/>
      <c r="BP44" s="265"/>
      <c r="BQ44" s="262">
        <v>38</v>
      </c>
      <c r="BR44" s="263"/>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6"/>
    </row>
    <row r="45" spans="1:131" s="247" customFormat="1" ht="26.25" customHeight="1" x14ac:dyDescent="0.2">
      <c r="A45" s="261">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80"/>
      <c r="BA45" s="880"/>
      <c r="BB45" s="880"/>
      <c r="BC45" s="880"/>
      <c r="BD45" s="880"/>
      <c r="BE45" s="874"/>
      <c r="BF45" s="874"/>
      <c r="BG45" s="874"/>
      <c r="BH45" s="874"/>
      <c r="BI45" s="875"/>
      <c r="BJ45" s="252"/>
      <c r="BK45" s="252"/>
      <c r="BL45" s="252"/>
      <c r="BM45" s="252"/>
      <c r="BN45" s="252"/>
      <c r="BO45" s="265"/>
      <c r="BP45" s="265"/>
      <c r="BQ45" s="262">
        <v>39</v>
      </c>
      <c r="BR45" s="263"/>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6"/>
    </row>
    <row r="46" spans="1:131" s="247" customFormat="1" ht="26.25" customHeight="1" x14ac:dyDescent="0.2">
      <c r="A46" s="261">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80"/>
      <c r="BA46" s="880"/>
      <c r="BB46" s="880"/>
      <c r="BC46" s="880"/>
      <c r="BD46" s="880"/>
      <c r="BE46" s="874"/>
      <c r="BF46" s="874"/>
      <c r="BG46" s="874"/>
      <c r="BH46" s="874"/>
      <c r="BI46" s="875"/>
      <c r="BJ46" s="252"/>
      <c r="BK46" s="252"/>
      <c r="BL46" s="252"/>
      <c r="BM46" s="252"/>
      <c r="BN46" s="252"/>
      <c r="BO46" s="265"/>
      <c r="BP46" s="265"/>
      <c r="BQ46" s="262">
        <v>40</v>
      </c>
      <c r="BR46" s="263"/>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6"/>
    </row>
    <row r="47" spans="1:131" s="247" customFormat="1" ht="26.25" customHeight="1" x14ac:dyDescent="0.2">
      <c r="A47" s="261">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80"/>
      <c r="BA47" s="880"/>
      <c r="BB47" s="880"/>
      <c r="BC47" s="880"/>
      <c r="BD47" s="880"/>
      <c r="BE47" s="874"/>
      <c r="BF47" s="874"/>
      <c r="BG47" s="874"/>
      <c r="BH47" s="874"/>
      <c r="BI47" s="875"/>
      <c r="BJ47" s="252"/>
      <c r="BK47" s="252"/>
      <c r="BL47" s="252"/>
      <c r="BM47" s="252"/>
      <c r="BN47" s="252"/>
      <c r="BO47" s="265"/>
      <c r="BP47" s="265"/>
      <c r="BQ47" s="262">
        <v>41</v>
      </c>
      <c r="BR47" s="263"/>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6"/>
    </row>
    <row r="48" spans="1:131" s="247" customFormat="1" ht="26.25" customHeight="1" x14ac:dyDescent="0.2">
      <c r="A48" s="261">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80"/>
      <c r="BA48" s="880"/>
      <c r="BB48" s="880"/>
      <c r="BC48" s="880"/>
      <c r="BD48" s="880"/>
      <c r="BE48" s="874"/>
      <c r="BF48" s="874"/>
      <c r="BG48" s="874"/>
      <c r="BH48" s="874"/>
      <c r="BI48" s="875"/>
      <c r="BJ48" s="252"/>
      <c r="BK48" s="252"/>
      <c r="BL48" s="252"/>
      <c r="BM48" s="252"/>
      <c r="BN48" s="252"/>
      <c r="BO48" s="265"/>
      <c r="BP48" s="265"/>
      <c r="BQ48" s="262">
        <v>42</v>
      </c>
      <c r="BR48" s="263"/>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6"/>
    </row>
    <row r="49" spans="1:131" s="247" customFormat="1" ht="26.25" customHeight="1" x14ac:dyDescent="0.2">
      <c r="A49" s="261">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80"/>
      <c r="BA49" s="880"/>
      <c r="BB49" s="880"/>
      <c r="BC49" s="880"/>
      <c r="BD49" s="880"/>
      <c r="BE49" s="874"/>
      <c r="BF49" s="874"/>
      <c r="BG49" s="874"/>
      <c r="BH49" s="874"/>
      <c r="BI49" s="875"/>
      <c r="BJ49" s="252"/>
      <c r="BK49" s="252"/>
      <c r="BL49" s="252"/>
      <c r="BM49" s="252"/>
      <c r="BN49" s="252"/>
      <c r="BO49" s="265"/>
      <c r="BP49" s="265"/>
      <c r="BQ49" s="262">
        <v>43</v>
      </c>
      <c r="BR49" s="263"/>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6"/>
    </row>
    <row r="50" spans="1:131" s="247" customFormat="1" ht="26.25" customHeight="1" x14ac:dyDescent="0.2">
      <c r="A50" s="261">
        <v>23</v>
      </c>
      <c r="B50" s="801"/>
      <c r="C50" s="802"/>
      <c r="D50" s="802"/>
      <c r="E50" s="802"/>
      <c r="F50" s="802"/>
      <c r="G50" s="802"/>
      <c r="H50" s="802"/>
      <c r="I50" s="802"/>
      <c r="J50" s="802"/>
      <c r="K50" s="802"/>
      <c r="L50" s="802"/>
      <c r="M50" s="802"/>
      <c r="N50" s="802"/>
      <c r="O50" s="802"/>
      <c r="P50" s="803"/>
      <c r="Q50" s="881"/>
      <c r="R50" s="882"/>
      <c r="S50" s="882"/>
      <c r="T50" s="882"/>
      <c r="U50" s="882"/>
      <c r="V50" s="882"/>
      <c r="W50" s="882"/>
      <c r="X50" s="882"/>
      <c r="Y50" s="882"/>
      <c r="Z50" s="882"/>
      <c r="AA50" s="882"/>
      <c r="AB50" s="882"/>
      <c r="AC50" s="882"/>
      <c r="AD50" s="882"/>
      <c r="AE50" s="883"/>
      <c r="AF50" s="807"/>
      <c r="AG50" s="808"/>
      <c r="AH50" s="808"/>
      <c r="AI50" s="808"/>
      <c r="AJ50" s="809"/>
      <c r="AK50" s="884"/>
      <c r="AL50" s="882"/>
      <c r="AM50" s="882"/>
      <c r="AN50" s="882"/>
      <c r="AO50" s="882"/>
      <c r="AP50" s="882"/>
      <c r="AQ50" s="882"/>
      <c r="AR50" s="882"/>
      <c r="AS50" s="882"/>
      <c r="AT50" s="882"/>
      <c r="AU50" s="882"/>
      <c r="AV50" s="882"/>
      <c r="AW50" s="882"/>
      <c r="AX50" s="882"/>
      <c r="AY50" s="882"/>
      <c r="AZ50" s="885"/>
      <c r="BA50" s="885"/>
      <c r="BB50" s="885"/>
      <c r="BC50" s="885"/>
      <c r="BD50" s="885"/>
      <c r="BE50" s="874"/>
      <c r="BF50" s="874"/>
      <c r="BG50" s="874"/>
      <c r="BH50" s="874"/>
      <c r="BI50" s="875"/>
      <c r="BJ50" s="252"/>
      <c r="BK50" s="252"/>
      <c r="BL50" s="252"/>
      <c r="BM50" s="252"/>
      <c r="BN50" s="252"/>
      <c r="BO50" s="265"/>
      <c r="BP50" s="265"/>
      <c r="BQ50" s="262">
        <v>44</v>
      </c>
      <c r="BR50" s="263"/>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6"/>
    </row>
    <row r="51" spans="1:131" s="247" customFormat="1" ht="26.25" customHeight="1" x14ac:dyDescent="0.2">
      <c r="A51" s="261">
        <v>24</v>
      </c>
      <c r="B51" s="801"/>
      <c r="C51" s="802"/>
      <c r="D51" s="802"/>
      <c r="E51" s="802"/>
      <c r="F51" s="802"/>
      <c r="G51" s="802"/>
      <c r="H51" s="802"/>
      <c r="I51" s="802"/>
      <c r="J51" s="802"/>
      <c r="K51" s="802"/>
      <c r="L51" s="802"/>
      <c r="M51" s="802"/>
      <c r="N51" s="802"/>
      <c r="O51" s="802"/>
      <c r="P51" s="803"/>
      <c r="Q51" s="881"/>
      <c r="R51" s="882"/>
      <c r="S51" s="882"/>
      <c r="T51" s="882"/>
      <c r="U51" s="882"/>
      <c r="V51" s="882"/>
      <c r="W51" s="882"/>
      <c r="X51" s="882"/>
      <c r="Y51" s="882"/>
      <c r="Z51" s="882"/>
      <c r="AA51" s="882"/>
      <c r="AB51" s="882"/>
      <c r="AC51" s="882"/>
      <c r="AD51" s="882"/>
      <c r="AE51" s="883"/>
      <c r="AF51" s="807"/>
      <c r="AG51" s="808"/>
      <c r="AH51" s="808"/>
      <c r="AI51" s="808"/>
      <c r="AJ51" s="809"/>
      <c r="AK51" s="884"/>
      <c r="AL51" s="882"/>
      <c r="AM51" s="882"/>
      <c r="AN51" s="882"/>
      <c r="AO51" s="882"/>
      <c r="AP51" s="882"/>
      <c r="AQ51" s="882"/>
      <c r="AR51" s="882"/>
      <c r="AS51" s="882"/>
      <c r="AT51" s="882"/>
      <c r="AU51" s="882"/>
      <c r="AV51" s="882"/>
      <c r="AW51" s="882"/>
      <c r="AX51" s="882"/>
      <c r="AY51" s="882"/>
      <c r="AZ51" s="885"/>
      <c r="BA51" s="885"/>
      <c r="BB51" s="885"/>
      <c r="BC51" s="885"/>
      <c r="BD51" s="885"/>
      <c r="BE51" s="874"/>
      <c r="BF51" s="874"/>
      <c r="BG51" s="874"/>
      <c r="BH51" s="874"/>
      <c r="BI51" s="875"/>
      <c r="BJ51" s="252"/>
      <c r="BK51" s="252"/>
      <c r="BL51" s="252"/>
      <c r="BM51" s="252"/>
      <c r="BN51" s="252"/>
      <c r="BO51" s="265"/>
      <c r="BP51" s="265"/>
      <c r="BQ51" s="262">
        <v>45</v>
      </c>
      <c r="BR51" s="263"/>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6"/>
    </row>
    <row r="52" spans="1:131" s="247" customFormat="1" ht="26.25" customHeight="1" x14ac:dyDescent="0.2">
      <c r="A52" s="261">
        <v>25</v>
      </c>
      <c r="B52" s="801"/>
      <c r="C52" s="802"/>
      <c r="D52" s="802"/>
      <c r="E52" s="802"/>
      <c r="F52" s="802"/>
      <c r="G52" s="802"/>
      <c r="H52" s="802"/>
      <c r="I52" s="802"/>
      <c r="J52" s="802"/>
      <c r="K52" s="802"/>
      <c r="L52" s="802"/>
      <c r="M52" s="802"/>
      <c r="N52" s="802"/>
      <c r="O52" s="802"/>
      <c r="P52" s="803"/>
      <c r="Q52" s="881"/>
      <c r="R52" s="882"/>
      <c r="S52" s="882"/>
      <c r="T52" s="882"/>
      <c r="U52" s="882"/>
      <c r="V52" s="882"/>
      <c r="W52" s="882"/>
      <c r="X52" s="882"/>
      <c r="Y52" s="882"/>
      <c r="Z52" s="882"/>
      <c r="AA52" s="882"/>
      <c r="AB52" s="882"/>
      <c r="AC52" s="882"/>
      <c r="AD52" s="882"/>
      <c r="AE52" s="883"/>
      <c r="AF52" s="807"/>
      <c r="AG52" s="808"/>
      <c r="AH52" s="808"/>
      <c r="AI52" s="808"/>
      <c r="AJ52" s="809"/>
      <c r="AK52" s="884"/>
      <c r="AL52" s="882"/>
      <c r="AM52" s="882"/>
      <c r="AN52" s="882"/>
      <c r="AO52" s="882"/>
      <c r="AP52" s="882"/>
      <c r="AQ52" s="882"/>
      <c r="AR52" s="882"/>
      <c r="AS52" s="882"/>
      <c r="AT52" s="882"/>
      <c r="AU52" s="882"/>
      <c r="AV52" s="882"/>
      <c r="AW52" s="882"/>
      <c r="AX52" s="882"/>
      <c r="AY52" s="882"/>
      <c r="AZ52" s="885"/>
      <c r="BA52" s="885"/>
      <c r="BB52" s="885"/>
      <c r="BC52" s="885"/>
      <c r="BD52" s="885"/>
      <c r="BE52" s="874"/>
      <c r="BF52" s="874"/>
      <c r="BG52" s="874"/>
      <c r="BH52" s="874"/>
      <c r="BI52" s="875"/>
      <c r="BJ52" s="252"/>
      <c r="BK52" s="252"/>
      <c r="BL52" s="252"/>
      <c r="BM52" s="252"/>
      <c r="BN52" s="252"/>
      <c r="BO52" s="265"/>
      <c r="BP52" s="265"/>
      <c r="BQ52" s="262">
        <v>46</v>
      </c>
      <c r="BR52" s="263"/>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6"/>
    </row>
    <row r="53" spans="1:131" s="247" customFormat="1" ht="26.25" customHeight="1" x14ac:dyDescent="0.2">
      <c r="A53" s="261">
        <v>26</v>
      </c>
      <c r="B53" s="801"/>
      <c r="C53" s="802"/>
      <c r="D53" s="802"/>
      <c r="E53" s="802"/>
      <c r="F53" s="802"/>
      <c r="G53" s="802"/>
      <c r="H53" s="802"/>
      <c r="I53" s="802"/>
      <c r="J53" s="802"/>
      <c r="K53" s="802"/>
      <c r="L53" s="802"/>
      <c r="M53" s="802"/>
      <c r="N53" s="802"/>
      <c r="O53" s="802"/>
      <c r="P53" s="803"/>
      <c r="Q53" s="881"/>
      <c r="R53" s="882"/>
      <c r="S53" s="882"/>
      <c r="T53" s="882"/>
      <c r="U53" s="882"/>
      <c r="V53" s="882"/>
      <c r="W53" s="882"/>
      <c r="X53" s="882"/>
      <c r="Y53" s="882"/>
      <c r="Z53" s="882"/>
      <c r="AA53" s="882"/>
      <c r="AB53" s="882"/>
      <c r="AC53" s="882"/>
      <c r="AD53" s="882"/>
      <c r="AE53" s="883"/>
      <c r="AF53" s="807"/>
      <c r="AG53" s="808"/>
      <c r="AH53" s="808"/>
      <c r="AI53" s="808"/>
      <c r="AJ53" s="809"/>
      <c r="AK53" s="884"/>
      <c r="AL53" s="882"/>
      <c r="AM53" s="882"/>
      <c r="AN53" s="882"/>
      <c r="AO53" s="882"/>
      <c r="AP53" s="882"/>
      <c r="AQ53" s="882"/>
      <c r="AR53" s="882"/>
      <c r="AS53" s="882"/>
      <c r="AT53" s="882"/>
      <c r="AU53" s="882"/>
      <c r="AV53" s="882"/>
      <c r="AW53" s="882"/>
      <c r="AX53" s="882"/>
      <c r="AY53" s="882"/>
      <c r="AZ53" s="885"/>
      <c r="BA53" s="885"/>
      <c r="BB53" s="885"/>
      <c r="BC53" s="885"/>
      <c r="BD53" s="885"/>
      <c r="BE53" s="874"/>
      <c r="BF53" s="874"/>
      <c r="BG53" s="874"/>
      <c r="BH53" s="874"/>
      <c r="BI53" s="875"/>
      <c r="BJ53" s="252"/>
      <c r="BK53" s="252"/>
      <c r="BL53" s="252"/>
      <c r="BM53" s="252"/>
      <c r="BN53" s="252"/>
      <c r="BO53" s="265"/>
      <c r="BP53" s="265"/>
      <c r="BQ53" s="262">
        <v>47</v>
      </c>
      <c r="BR53" s="263"/>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6"/>
    </row>
    <row r="54" spans="1:131" s="247" customFormat="1" ht="26.25" customHeight="1" x14ac:dyDescent="0.2">
      <c r="A54" s="261">
        <v>27</v>
      </c>
      <c r="B54" s="801"/>
      <c r="C54" s="802"/>
      <c r="D54" s="802"/>
      <c r="E54" s="802"/>
      <c r="F54" s="802"/>
      <c r="G54" s="802"/>
      <c r="H54" s="802"/>
      <c r="I54" s="802"/>
      <c r="J54" s="802"/>
      <c r="K54" s="802"/>
      <c r="L54" s="802"/>
      <c r="M54" s="802"/>
      <c r="N54" s="802"/>
      <c r="O54" s="802"/>
      <c r="P54" s="803"/>
      <c r="Q54" s="881"/>
      <c r="R54" s="882"/>
      <c r="S54" s="882"/>
      <c r="T54" s="882"/>
      <c r="U54" s="882"/>
      <c r="V54" s="882"/>
      <c r="W54" s="882"/>
      <c r="X54" s="882"/>
      <c r="Y54" s="882"/>
      <c r="Z54" s="882"/>
      <c r="AA54" s="882"/>
      <c r="AB54" s="882"/>
      <c r="AC54" s="882"/>
      <c r="AD54" s="882"/>
      <c r="AE54" s="883"/>
      <c r="AF54" s="807"/>
      <c r="AG54" s="808"/>
      <c r="AH54" s="808"/>
      <c r="AI54" s="808"/>
      <c r="AJ54" s="809"/>
      <c r="AK54" s="884"/>
      <c r="AL54" s="882"/>
      <c r="AM54" s="882"/>
      <c r="AN54" s="882"/>
      <c r="AO54" s="882"/>
      <c r="AP54" s="882"/>
      <c r="AQ54" s="882"/>
      <c r="AR54" s="882"/>
      <c r="AS54" s="882"/>
      <c r="AT54" s="882"/>
      <c r="AU54" s="882"/>
      <c r="AV54" s="882"/>
      <c r="AW54" s="882"/>
      <c r="AX54" s="882"/>
      <c r="AY54" s="882"/>
      <c r="AZ54" s="885"/>
      <c r="BA54" s="885"/>
      <c r="BB54" s="885"/>
      <c r="BC54" s="885"/>
      <c r="BD54" s="885"/>
      <c r="BE54" s="874"/>
      <c r="BF54" s="874"/>
      <c r="BG54" s="874"/>
      <c r="BH54" s="874"/>
      <c r="BI54" s="875"/>
      <c r="BJ54" s="252"/>
      <c r="BK54" s="252"/>
      <c r="BL54" s="252"/>
      <c r="BM54" s="252"/>
      <c r="BN54" s="252"/>
      <c r="BO54" s="265"/>
      <c r="BP54" s="265"/>
      <c r="BQ54" s="262">
        <v>48</v>
      </c>
      <c r="BR54" s="263"/>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6"/>
    </row>
    <row r="55" spans="1:131" s="247" customFormat="1" ht="26.25" customHeight="1" x14ac:dyDescent="0.2">
      <c r="A55" s="261">
        <v>28</v>
      </c>
      <c r="B55" s="801"/>
      <c r="C55" s="802"/>
      <c r="D55" s="802"/>
      <c r="E55" s="802"/>
      <c r="F55" s="802"/>
      <c r="G55" s="802"/>
      <c r="H55" s="802"/>
      <c r="I55" s="802"/>
      <c r="J55" s="802"/>
      <c r="K55" s="802"/>
      <c r="L55" s="802"/>
      <c r="M55" s="802"/>
      <c r="N55" s="802"/>
      <c r="O55" s="802"/>
      <c r="P55" s="803"/>
      <c r="Q55" s="881"/>
      <c r="R55" s="882"/>
      <c r="S55" s="882"/>
      <c r="T55" s="882"/>
      <c r="U55" s="882"/>
      <c r="V55" s="882"/>
      <c r="W55" s="882"/>
      <c r="X55" s="882"/>
      <c r="Y55" s="882"/>
      <c r="Z55" s="882"/>
      <c r="AA55" s="882"/>
      <c r="AB55" s="882"/>
      <c r="AC55" s="882"/>
      <c r="AD55" s="882"/>
      <c r="AE55" s="883"/>
      <c r="AF55" s="807"/>
      <c r="AG55" s="808"/>
      <c r="AH55" s="808"/>
      <c r="AI55" s="808"/>
      <c r="AJ55" s="809"/>
      <c r="AK55" s="884"/>
      <c r="AL55" s="882"/>
      <c r="AM55" s="882"/>
      <c r="AN55" s="882"/>
      <c r="AO55" s="882"/>
      <c r="AP55" s="882"/>
      <c r="AQ55" s="882"/>
      <c r="AR55" s="882"/>
      <c r="AS55" s="882"/>
      <c r="AT55" s="882"/>
      <c r="AU55" s="882"/>
      <c r="AV55" s="882"/>
      <c r="AW55" s="882"/>
      <c r="AX55" s="882"/>
      <c r="AY55" s="882"/>
      <c r="AZ55" s="885"/>
      <c r="BA55" s="885"/>
      <c r="BB55" s="885"/>
      <c r="BC55" s="885"/>
      <c r="BD55" s="885"/>
      <c r="BE55" s="874"/>
      <c r="BF55" s="874"/>
      <c r="BG55" s="874"/>
      <c r="BH55" s="874"/>
      <c r="BI55" s="875"/>
      <c r="BJ55" s="252"/>
      <c r="BK55" s="252"/>
      <c r="BL55" s="252"/>
      <c r="BM55" s="252"/>
      <c r="BN55" s="252"/>
      <c r="BO55" s="265"/>
      <c r="BP55" s="265"/>
      <c r="BQ55" s="262">
        <v>49</v>
      </c>
      <c r="BR55" s="263"/>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6"/>
    </row>
    <row r="56" spans="1:131" s="247" customFormat="1" ht="26.25" customHeight="1" x14ac:dyDescent="0.2">
      <c r="A56" s="261">
        <v>29</v>
      </c>
      <c r="B56" s="801"/>
      <c r="C56" s="802"/>
      <c r="D56" s="802"/>
      <c r="E56" s="802"/>
      <c r="F56" s="802"/>
      <c r="G56" s="802"/>
      <c r="H56" s="802"/>
      <c r="I56" s="802"/>
      <c r="J56" s="802"/>
      <c r="K56" s="802"/>
      <c r="L56" s="802"/>
      <c r="M56" s="802"/>
      <c r="N56" s="802"/>
      <c r="O56" s="802"/>
      <c r="P56" s="803"/>
      <c r="Q56" s="881"/>
      <c r="R56" s="882"/>
      <c r="S56" s="882"/>
      <c r="T56" s="882"/>
      <c r="U56" s="882"/>
      <c r="V56" s="882"/>
      <c r="W56" s="882"/>
      <c r="X56" s="882"/>
      <c r="Y56" s="882"/>
      <c r="Z56" s="882"/>
      <c r="AA56" s="882"/>
      <c r="AB56" s="882"/>
      <c r="AC56" s="882"/>
      <c r="AD56" s="882"/>
      <c r="AE56" s="883"/>
      <c r="AF56" s="807"/>
      <c r="AG56" s="808"/>
      <c r="AH56" s="808"/>
      <c r="AI56" s="808"/>
      <c r="AJ56" s="809"/>
      <c r="AK56" s="884"/>
      <c r="AL56" s="882"/>
      <c r="AM56" s="882"/>
      <c r="AN56" s="882"/>
      <c r="AO56" s="882"/>
      <c r="AP56" s="882"/>
      <c r="AQ56" s="882"/>
      <c r="AR56" s="882"/>
      <c r="AS56" s="882"/>
      <c r="AT56" s="882"/>
      <c r="AU56" s="882"/>
      <c r="AV56" s="882"/>
      <c r="AW56" s="882"/>
      <c r="AX56" s="882"/>
      <c r="AY56" s="882"/>
      <c r="AZ56" s="885"/>
      <c r="BA56" s="885"/>
      <c r="BB56" s="885"/>
      <c r="BC56" s="885"/>
      <c r="BD56" s="885"/>
      <c r="BE56" s="874"/>
      <c r="BF56" s="874"/>
      <c r="BG56" s="874"/>
      <c r="BH56" s="874"/>
      <c r="BI56" s="875"/>
      <c r="BJ56" s="252"/>
      <c r="BK56" s="252"/>
      <c r="BL56" s="252"/>
      <c r="BM56" s="252"/>
      <c r="BN56" s="252"/>
      <c r="BO56" s="265"/>
      <c r="BP56" s="265"/>
      <c r="BQ56" s="262">
        <v>50</v>
      </c>
      <c r="BR56" s="263"/>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6"/>
    </row>
    <row r="57" spans="1:131" s="247" customFormat="1" ht="26.25" customHeight="1" x14ac:dyDescent="0.2">
      <c r="A57" s="261">
        <v>30</v>
      </c>
      <c r="B57" s="801"/>
      <c r="C57" s="802"/>
      <c r="D57" s="802"/>
      <c r="E57" s="802"/>
      <c r="F57" s="802"/>
      <c r="G57" s="802"/>
      <c r="H57" s="802"/>
      <c r="I57" s="802"/>
      <c r="J57" s="802"/>
      <c r="K57" s="802"/>
      <c r="L57" s="802"/>
      <c r="M57" s="802"/>
      <c r="N57" s="802"/>
      <c r="O57" s="802"/>
      <c r="P57" s="803"/>
      <c r="Q57" s="881"/>
      <c r="R57" s="882"/>
      <c r="S57" s="882"/>
      <c r="T57" s="882"/>
      <c r="U57" s="882"/>
      <c r="V57" s="882"/>
      <c r="W57" s="882"/>
      <c r="X57" s="882"/>
      <c r="Y57" s="882"/>
      <c r="Z57" s="882"/>
      <c r="AA57" s="882"/>
      <c r="AB57" s="882"/>
      <c r="AC57" s="882"/>
      <c r="AD57" s="882"/>
      <c r="AE57" s="883"/>
      <c r="AF57" s="807"/>
      <c r="AG57" s="808"/>
      <c r="AH57" s="808"/>
      <c r="AI57" s="808"/>
      <c r="AJ57" s="809"/>
      <c r="AK57" s="884"/>
      <c r="AL57" s="882"/>
      <c r="AM57" s="882"/>
      <c r="AN57" s="882"/>
      <c r="AO57" s="882"/>
      <c r="AP57" s="882"/>
      <c r="AQ57" s="882"/>
      <c r="AR57" s="882"/>
      <c r="AS57" s="882"/>
      <c r="AT57" s="882"/>
      <c r="AU57" s="882"/>
      <c r="AV57" s="882"/>
      <c r="AW57" s="882"/>
      <c r="AX57" s="882"/>
      <c r="AY57" s="882"/>
      <c r="AZ57" s="885"/>
      <c r="BA57" s="885"/>
      <c r="BB57" s="885"/>
      <c r="BC57" s="885"/>
      <c r="BD57" s="885"/>
      <c r="BE57" s="874"/>
      <c r="BF57" s="874"/>
      <c r="BG57" s="874"/>
      <c r="BH57" s="874"/>
      <c r="BI57" s="875"/>
      <c r="BJ57" s="252"/>
      <c r="BK57" s="252"/>
      <c r="BL57" s="252"/>
      <c r="BM57" s="252"/>
      <c r="BN57" s="252"/>
      <c r="BO57" s="265"/>
      <c r="BP57" s="265"/>
      <c r="BQ57" s="262">
        <v>51</v>
      </c>
      <c r="BR57" s="263"/>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6"/>
    </row>
    <row r="58" spans="1:131" s="247" customFormat="1" ht="26.25" customHeight="1" x14ac:dyDescent="0.2">
      <c r="A58" s="261">
        <v>31</v>
      </c>
      <c r="B58" s="801"/>
      <c r="C58" s="802"/>
      <c r="D58" s="802"/>
      <c r="E58" s="802"/>
      <c r="F58" s="802"/>
      <c r="G58" s="802"/>
      <c r="H58" s="802"/>
      <c r="I58" s="802"/>
      <c r="J58" s="802"/>
      <c r="K58" s="802"/>
      <c r="L58" s="802"/>
      <c r="M58" s="802"/>
      <c r="N58" s="802"/>
      <c r="O58" s="802"/>
      <c r="P58" s="803"/>
      <c r="Q58" s="881"/>
      <c r="R58" s="882"/>
      <c r="S58" s="882"/>
      <c r="T58" s="882"/>
      <c r="U58" s="882"/>
      <c r="V58" s="882"/>
      <c r="W58" s="882"/>
      <c r="X58" s="882"/>
      <c r="Y58" s="882"/>
      <c r="Z58" s="882"/>
      <c r="AA58" s="882"/>
      <c r="AB58" s="882"/>
      <c r="AC58" s="882"/>
      <c r="AD58" s="882"/>
      <c r="AE58" s="883"/>
      <c r="AF58" s="807"/>
      <c r="AG58" s="808"/>
      <c r="AH58" s="808"/>
      <c r="AI58" s="808"/>
      <c r="AJ58" s="809"/>
      <c r="AK58" s="884"/>
      <c r="AL58" s="882"/>
      <c r="AM58" s="882"/>
      <c r="AN58" s="882"/>
      <c r="AO58" s="882"/>
      <c r="AP58" s="882"/>
      <c r="AQ58" s="882"/>
      <c r="AR58" s="882"/>
      <c r="AS58" s="882"/>
      <c r="AT58" s="882"/>
      <c r="AU58" s="882"/>
      <c r="AV58" s="882"/>
      <c r="AW58" s="882"/>
      <c r="AX58" s="882"/>
      <c r="AY58" s="882"/>
      <c r="AZ58" s="885"/>
      <c r="BA58" s="885"/>
      <c r="BB58" s="885"/>
      <c r="BC58" s="885"/>
      <c r="BD58" s="885"/>
      <c r="BE58" s="874"/>
      <c r="BF58" s="874"/>
      <c r="BG58" s="874"/>
      <c r="BH58" s="874"/>
      <c r="BI58" s="875"/>
      <c r="BJ58" s="252"/>
      <c r="BK58" s="252"/>
      <c r="BL58" s="252"/>
      <c r="BM58" s="252"/>
      <c r="BN58" s="252"/>
      <c r="BO58" s="265"/>
      <c r="BP58" s="265"/>
      <c r="BQ58" s="262">
        <v>52</v>
      </c>
      <c r="BR58" s="263"/>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6"/>
    </row>
    <row r="59" spans="1:131" s="247" customFormat="1" ht="26.25" customHeight="1" x14ac:dyDescent="0.2">
      <c r="A59" s="261">
        <v>32</v>
      </c>
      <c r="B59" s="801"/>
      <c r="C59" s="802"/>
      <c r="D59" s="802"/>
      <c r="E59" s="802"/>
      <c r="F59" s="802"/>
      <c r="G59" s="802"/>
      <c r="H59" s="802"/>
      <c r="I59" s="802"/>
      <c r="J59" s="802"/>
      <c r="K59" s="802"/>
      <c r="L59" s="802"/>
      <c r="M59" s="802"/>
      <c r="N59" s="802"/>
      <c r="O59" s="802"/>
      <c r="P59" s="803"/>
      <c r="Q59" s="881"/>
      <c r="R59" s="882"/>
      <c r="S59" s="882"/>
      <c r="T59" s="882"/>
      <c r="U59" s="882"/>
      <c r="V59" s="882"/>
      <c r="W59" s="882"/>
      <c r="X59" s="882"/>
      <c r="Y59" s="882"/>
      <c r="Z59" s="882"/>
      <c r="AA59" s="882"/>
      <c r="AB59" s="882"/>
      <c r="AC59" s="882"/>
      <c r="AD59" s="882"/>
      <c r="AE59" s="883"/>
      <c r="AF59" s="807"/>
      <c r="AG59" s="808"/>
      <c r="AH59" s="808"/>
      <c r="AI59" s="808"/>
      <c r="AJ59" s="809"/>
      <c r="AK59" s="884"/>
      <c r="AL59" s="882"/>
      <c r="AM59" s="882"/>
      <c r="AN59" s="882"/>
      <c r="AO59" s="882"/>
      <c r="AP59" s="882"/>
      <c r="AQ59" s="882"/>
      <c r="AR59" s="882"/>
      <c r="AS59" s="882"/>
      <c r="AT59" s="882"/>
      <c r="AU59" s="882"/>
      <c r="AV59" s="882"/>
      <c r="AW59" s="882"/>
      <c r="AX59" s="882"/>
      <c r="AY59" s="882"/>
      <c r="AZ59" s="885"/>
      <c r="BA59" s="885"/>
      <c r="BB59" s="885"/>
      <c r="BC59" s="885"/>
      <c r="BD59" s="885"/>
      <c r="BE59" s="874"/>
      <c r="BF59" s="874"/>
      <c r="BG59" s="874"/>
      <c r="BH59" s="874"/>
      <c r="BI59" s="875"/>
      <c r="BJ59" s="252"/>
      <c r="BK59" s="252"/>
      <c r="BL59" s="252"/>
      <c r="BM59" s="252"/>
      <c r="BN59" s="252"/>
      <c r="BO59" s="265"/>
      <c r="BP59" s="265"/>
      <c r="BQ59" s="262">
        <v>53</v>
      </c>
      <c r="BR59" s="263"/>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6"/>
    </row>
    <row r="60" spans="1:131" s="247" customFormat="1" ht="26.25" customHeight="1" x14ac:dyDescent="0.2">
      <c r="A60" s="261">
        <v>33</v>
      </c>
      <c r="B60" s="801"/>
      <c r="C60" s="802"/>
      <c r="D60" s="802"/>
      <c r="E60" s="802"/>
      <c r="F60" s="802"/>
      <c r="G60" s="802"/>
      <c r="H60" s="802"/>
      <c r="I60" s="802"/>
      <c r="J60" s="802"/>
      <c r="K60" s="802"/>
      <c r="L60" s="802"/>
      <c r="M60" s="802"/>
      <c r="N60" s="802"/>
      <c r="O60" s="802"/>
      <c r="P60" s="803"/>
      <c r="Q60" s="881"/>
      <c r="R60" s="882"/>
      <c r="S60" s="882"/>
      <c r="T60" s="882"/>
      <c r="U60" s="882"/>
      <c r="V60" s="882"/>
      <c r="W60" s="882"/>
      <c r="X60" s="882"/>
      <c r="Y60" s="882"/>
      <c r="Z60" s="882"/>
      <c r="AA60" s="882"/>
      <c r="AB60" s="882"/>
      <c r="AC60" s="882"/>
      <c r="AD60" s="882"/>
      <c r="AE60" s="883"/>
      <c r="AF60" s="807"/>
      <c r="AG60" s="808"/>
      <c r="AH60" s="808"/>
      <c r="AI60" s="808"/>
      <c r="AJ60" s="809"/>
      <c r="AK60" s="884"/>
      <c r="AL60" s="882"/>
      <c r="AM60" s="882"/>
      <c r="AN60" s="882"/>
      <c r="AO60" s="882"/>
      <c r="AP60" s="882"/>
      <c r="AQ60" s="882"/>
      <c r="AR60" s="882"/>
      <c r="AS60" s="882"/>
      <c r="AT60" s="882"/>
      <c r="AU60" s="882"/>
      <c r="AV60" s="882"/>
      <c r="AW60" s="882"/>
      <c r="AX60" s="882"/>
      <c r="AY60" s="882"/>
      <c r="AZ60" s="885"/>
      <c r="BA60" s="885"/>
      <c r="BB60" s="885"/>
      <c r="BC60" s="885"/>
      <c r="BD60" s="885"/>
      <c r="BE60" s="874"/>
      <c r="BF60" s="874"/>
      <c r="BG60" s="874"/>
      <c r="BH60" s="874"/>
      <c r="BI60" s="875"/>
      <c r="BJ60" s="252"/>
      <c r="BK60" s="252"/>
      <c r="BL60" s="252"/>
      <c r="BM60" s="252"/>
      <c r="BN60" s="252"/>
      <c r="BO60" s="265"/>
      <c r="BP60" s="265"/>
      <c r="BQ60" s="262">
        <v>54</v>
      </c>
      <c r="BR60" s="263"/>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6"/>
    </row>
    <row r="61" spans="1:131" s="247" customFormat="1" ht="26.25" customHeight="1" thickBot="1" x14ac:dyDescent="0.25">
      <c r="A61" s="261">
        <v>34</v>
      </c>
      <c r="B61" s="801"/>
      <c r="C61" s="802"/>
      <c r="D61" s="802"/>
      <c r="E61" s="802"/>
      <c r="F61" s="802"/>
      <c r="G61" s="802"/>
      <c r="H61" s="802"/>
      <c r="I61" s="802"/>
      <c r="J61" s="802"/>
      <c r="K61" s="802"/>
      <c r="L61" s="802"/>
      <c r="M61" s="802"/>
      <c r="N61" s="802"/>
      <c r="O61" s="802"/>
      <c r="P61" s="803"/>
      <c r="Q61" s="881"/>
      <c r="R61" s="882"/>
      <c r="S61" s="882"/>
      <c r="T61" s="882"/>
      <c r="U61" s="882"/>
      <c r="V61" s="882"/>
      <c r="W61" s="882"/>
      <c r="X61" s="882"/>
      <c r="Y61" s="882"/>
      <c r="Z61" s="882"/>
      <c r="AA61" s="882"/>
      <c r="AB61" s="882"/>
      <c r="AC61" s="882"/>
      <c r="AD61" s="882"/>
      <c r="AE61" s="883"/>
      <c r="AF61" s="807"/>
      <c r="AG61" s="808"/>
      <c r="AH61" s="808"/>
      <c r="AI61" s="808"/>
      <c r="AJ61" s="809"/>
      <c r="AK61" s="884"/>
      <c r="AL61" s="882"/>
      <c r="AM61" s="882"/>
      <c r="AN61" s="882"/>
      <c r="AO61" s="882"/>
      <c r="AP61" s="882"/>
      <c r="AQ61" s="882"/>
      <c r="AR61" s="882"/>
      <c r="AS61" s="882"/>
      <c r="AT61" s="882"/>
      <c r="AU61" s="882"/>
      <c r="AV61" s="882"/>
      <c r="AW61" s="882"/>
      <c r="AX61" s="882"/>
      <c r="AY61" s="882"/>
      <c r="AZ61" s="885"/>
      <c r="BA61" s="885"/>
      <c r="BB61" s="885"/>
      <c r="BC61" s="885"/>
      <c r="BD61" s="885"/>
      <c r="BE61" s="874"/>
      <c r="BF61" s="874"/>
      <c r="BG61" s="874"/>
      <c r="BH61" s="874"/>
      <c r="BI61" s="875"/>
      <c r="BJ61" s="252"/>
      <c r="BK61" s="252"/>
      <c r="BL61" s="252"/>
      <c r="BM61" s="252"/>
      <c r="BN61" s="252"/>
      <c r="BO61" s="265"/>
      <c r="BP61" s="265"/>
      <c r="BQ61" s="262">
        <v>55</v>
      </c>
      <c r="BR61" s="263"/>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6"/>
    </row>
    <row r="62" spans="1:131" s="247" customFormat="1" ht="26.25" customHeight="1" x14ac:dyDescent="0.2">
      <c r="A62" s="261">
        <v>35</v>
      </c>
      <c r="B62" s="801"/>
      <c r="C62" s="802"/>
      <c r="D62" s="802"/>
      <c r="E62" s="802"/>
      <c r="F62" s="802"/>
      <c r="G62" s="802"/>
      <c r="H62" s="802"/>
      <c r="I62" s="802"/>
      <c r="J62" s="802"/>
      <c r="K62" s="802"/>
      <c r="L62" s="802"/>
      <c r="M62" s="802"/>
      <c r="N62" s="802"/>
      <c r="O62" s="802"/>
      <c r="P62" s="803"/>
      <c r="Q62" s="881"/>
      <c r="R62" s="882"/>
      <c r="S62" s="882"/>
      <c r="T62" s="882"/>
      <c r="U62" s="882"/>
      <c r="V62" s="882"/>
      <c r="W62" s="882"/>
      <c r="X62" s="882"/>
      <c r="Y62" s="882"/>
      <c r="Z62" s="882"/>
      <c r="AA62" s="882"/>
      <c r="AB62" s="882"/>
      <c r="AC62" s="882"/>
      <c r="AD62" s="882"/>
      <c r="AE62" s="883"/>
      <c r="AF62" s="807"/>
      <c r="AG62" s="808"/>
      <c r="AH62" s="808"/>
      <c r="AI62" s="808"/>
      <c r="AJ62" s="809"/>
      <c r="AK62" s="884"/>
      <c r="AL62" s="882"/>
      <c r="AM62" s="882"/>
      <c r="AN62" s="882"/>
      <c r="AO62" s="882"/>
      <c r="AP62" s="882"/>
      <c r="AQ62" s="882"/>
      <c r="AR62" s="882"/>
      <c r="AS62" s="882"/>
      <c r="AT62" s="882"/>
      <c r="AU62" s="882"/>
      <c r="AV62" s="882"/>
      <c r="AW62" s="882"/>
      <c r="AX62" s="882"/>
      <c r="AY62" s="882"/>
      <c r="AZ62" s="885"/>
      <c r="BA62" s="885"/>
      <c r="BB62" s="885"/>
      <c r="BC62" s="885"/>
      <c r="BD62" s="885"/>
      <c r="BE62" s="874"/>
      <c r="BF62" s="874"/>
      <c r="BG62" s="874"/>
      <c r="BH62" s="874"/>
      <c r="BI62" s="875"/>
      <c r="BJ62" s="893" t="s">
        <v>407</v>
      </c>
      <c r="BK62" s="852"/>
      <c r="BL62" s="852"/>
      <c r="BM62" s="852"/>
      <c r="BN62" s="853"/>
      <c r="BO62" s="265"/>
      <c r="BP62" s="265"/>
      <c r="BQ62" s="262">
        <v>56</v>
      </c>
      <c r="BR62" s="263"/>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6"/>
    </row>
    <row r="63" spans="1:131" s="247" customFormat="1" ht="26.25" customHeight="1" thickBot="1" x14ac:dyDescent="0.25">
      <c r="A63" s="264" t="s">
        <v>389</v>
      </c>
      <c r="B63" s="836" t="s">
        <v>408</v>
      </c>
      <c r="C63" s="837"/>
      <c r="D63" s="837"/>
      <c r="E63" s="837"/>
      <c r="F63" s="837"/>
      <c r="G63" s="837"/>
      <c r="H63" s="837"/>
      <c r="I63" s="837"/>
      <c r="J63" s="837"/>
      <c r="K63" s="837"/>
      <c r="L63" s="837"/>
      <c r="M63" s="837"/>
      <c r="N63" s="837"/>
      <c r="O63" s="837"/>
      <c r="P63" s="838"/>
      <c r="Q63" s="886"/>
      <c r="R63" s="887"/>
      <c r="S63" s="887"/>
      <c r="T63" s="887"/>
      <c r="U63" s="887"/>
      <c r="V63" s="887"/>
      <c r="W63" s="887"/>
      <c r="X63" s="887"/>
      <c r="Y63" s="887"/>
      <c r="Z63" s="887"/>
      <c r="AA63" s="887"/>
      <c r="AB63" s="887"/>
      <c r="AC63" s="887"/>
      <c r="AD63" s="887"/>
      <c r="AE63" s="888"/>
      <c r="AF63" s="889">
        <v>829</v>
      </c>
      <c r="AG63" s="890"/>
      <c r="AH63" s="890"/>
      <c r="AI63" s="890"/>
      <c r="AJ63" s="891"/>
      <c r="AK63" s="892"/>
      <c r="AL63" s="887"/>
      <c r="AM63" s="887"/>
      <c r="AN63" s="887"/>
      <c r="AO63" s="887"/>
      <c r="AP63" s="890">
        <f>SUM(AP28:AT32)</f>
        <v>397</v>
      </c>
      <c r="AQ63" s="890"/>
      <c r="AR63" s="890"/>
      <c r="AS63" s="890"/>
      <c r="AT63" s="890"/>
      <c r="AU63" s="890">
        <f>SUM(AU28:AY32)</f>
        <v>13</v>
      </c>
      <c r="AV63" s="890"/>
      <c r="AW63" s="890"/>
      <c r="AX63" s="890"/>
      <c r="AY63" s="890"/>
      <c r="AZ63" s="894"/>
      <c r="BA63" s="894"/>
      <c r="BB63" s="894"/>
      <c r="BC63" s="894"/>
      <c r="BD63" s="894"/>
      <c r="BE63" s="895"/>
      <c r="BF63" s="895"/>
      <c r="BG63" s="895"/>
      <c r="BH63" s="895"/>
      <c r="BI63" s="896"/>
      <c r="BJ63" s="897" t="s">
        <v>409</v>
      </c>
      <c r="BK63" s="898"/>
      <c r="BL63" s="898"/>
      <c r="BM63" s="898"/>
      <c r="BN63" s="899"/>
      <c r="BO63" s="265"/>
      <c r="BP63" s="265"/>
      <c r="BQ63" s="262">
        <v>57</v>
      </c>
      <c r="BR63" s="263"/>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6"/>
    </row>
    <row r="66" spans="1:131" s="247" customFormat="1" ht="26.25" customHeight="1" x14ac:dyDescent="0.2">
      <c r="A66" s="786" t="s">
        <v>411</v>
      </c>
      <c r="B66" s="787"/>
      <c r="C66" s="787"/>
      <c r="D66" s="787"/>
      <c r="E66" s="787"/>
      <c r="F66" s="787"/>
      <c r="G66" s="787"/>
      <c r="H66" s="787"/>
      <c r="I66" s="787"/>
      <c r="J66" s="787"/>
      <c r="K66" s="787"/>
      <c r="L66" s="787"/>
      <c r="M66" s="787"/>
      <c r="N66" s="787"/>
      <c r="O66" s="787"/>
      <c r="P66" s="788"/>
      <c r="Q66" s="763" t="s">
        <v>412</v>
      </c>
      <c r="R66" s="764"/>
      <c r="S66" s="764"/>
      <c r="T66" s="764"/>
      <c r="U66" s="765"/>
      <c r="V66" s="763" t="s">
        <v>413</v>
      </c>
      <c r="W66" s="764"/>
      <c r="X66" s="764"/>
      <c r="Y66" s="764"/>
      <c r="Z66" s="765"/>
      <c r="AA66" s="763" t="s">
        <v>414</v>
      </c>
      <c r="AB66" s="764"/>
      <c r="AC66" s="764"/>
      <c r="AD66" s="764"/>
      <c r="AE66" s="765"/>
      <c r="AF66" s="900" t="s">
        <v>415</v>
      </c>
      <c r="AG66" s="859"/>
      <c r="AH66" s="859"/>
      <c r="AI66" s="859"/>
      <c r="AJ66" s="901"/>
      <c r="AK66" s="763" t="s">
        <v>397</v>
      </c>
      <c r="AL66" s="787"/>
      <c r="AM66" s="787"/>
      <c r="AN66" s="787"/>
      <c r="AO66" s="788"/>
      <c r="AP66" s="763" t="s">
        <v>416</v>
      </c>
      <c r="AQ66" s="764"/>
      <c r="AR66" s="764"/>
      <c r="AS66" s="764"/>
      <c r="AT66" s="765"/>
      <c r="AU66" s="763" t="s">
        <v>417</v>
      </c>
      <c r="AV66" s="764"/>
      <c r="AW66" s="764"/>
      <c r="AX66" s="764"/>
      <c r="AY66" s="765"/>
      <c r="AZ66" s="763" t="s">
        <v>375</v>
      </c>
      <c r="BA66" s="764"/>
      <c r="BB66" s="764"/>
      <c r="BC66" s="764"/>
      <c r="BD66" s="775"/>
      <c r="BE66" s="265"/>
      <c r="BF66" s="265"/>
      <c r="BG66" s="265"/>
      <c r="BH66" s="265"/>
      <c r="BI66" s="265"/>
      <c r="BJ66" s="265"/>
      <c r="BK66" s="265"/>
      <c r="BL66" s="265"/>
      <c r="BM66" s="265"/>
      <c r="BN66" s="265"/>
      <c r="BO66" s="265"/>
      <c r="BP66" s="265"/>
      <c r="BQ66" s="262">
        <v>60</v>
      </c>
      <c r="BR66" s="267"/>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6"/>
    </row>
    <row r="67" spans="1:131" s="247"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2"/>
      <c r="AG67" s="862"/>
      <c r="AH67" s="862"/>
      <c r="AI67" s="862"/>
      <c r="AJ67" s="903"/>
      <c r="AK67" s="904"/>
      <c r="AL67" s="790"/>
      <c r="AM67" s="790"/>
      <c r="AN67" s="790"/>
      <c r="AO67" s="791"/>
      <c r="AP67" s="766"/>
      <c r="AQ67" s="767"/>
      <c r="AR67" s="767"/>
      <c r="AS67" s="767"/>
      <c r="AT67" s="768"/>
      <c r="AU67" s="766"/>
      <c r="AV67" s="767"/>
      <c r="AW67" s="767"/>
      <c r="AX67" s="767"/>
      <c r="AY67" s="768"/>
      <c r="AZ67" s="766"/>
      <c r="BA67" s="767"/>
      <c r="BB67" s="767"/>
      <c r="BC67" s="767"/>
      <c r="BD67" s="776"/>
      <c r="BE67" s="265"/>
      <c r="BF67" s="265"/>
      <c r="BG67" s="265"/>
      <c r="BH67" s="265"/>
      <c r="BI67" s="265"/>
      <c r="BJ67" s="265"/>
      <c r="BK67" s="265"/>
      <c r="BL67" s="265"/>
      <c r="BM67" s="265"/>
      <c r="BN67" s="265"/>
      <c r="BO67" s="265"/>
      <c r="BP67" s="265"/>
      <c r="BQ67" s="262">
        <v>61</v>
      </c>
      <c r="BR67" s="267"/>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6"/>
    </row>
    <row r="68" spans="1:131" s="247" customFormat="1" ht="26.25" customHeight="1" thickTop="1" x14ac:dyDescent="0.2">
      <c r="A68" s="258">
        <v>1</v>
      </c>
      <c r="B68" s="917" t="s">
        <v>585</v>
      </c>
      <c r="C68" s="918"/>
      <c r="D68" s="918"/>
      <c r="E68" s="918"/>
      <c r="F68" s="918"/>
      <c r="G68" s="918"/>
      <c r="H68" s="918"/>
      <c r="I68" s="918"/>
      <c r="J68" s="918"/>
      <c r="K68" s="918"/>
      <c r="L68" s="918"/>
      <c r="M68" s="918"/>
      <c r="N68" s="918"/>
      <c r="O68" s="918"/>
      <c r="P68" s="919"/>
      <c r="Q68" s="920">
        <v>1033</v>
      </c>
      <c r="R68" s="914"/>
      <c r="S68" s="914"/>
      <c r="T68" s="914"/>
      <c r="U68" s="914"/>
      <c r="V68" s="914">
        <v>1016</v>
      </c>
      <c r="W68" s="914"/>
      <c r="X68" s="914"/>
      <c r="Y68" s="914"/>
      <c r="Z68" s="914"/>
      <c r="AA68" s="914">
        <v>17</v>
      </c>
      <c r="AB68" s="914"/>
      <c r="AC68" s="914"/>
      <c r="AD68" s="914"/>
      <c r="AE68" s="914"/>
      <c r="AF68" s="914">
        <v>17</v>
      </c>
      <c r="AG68" s="914"/>
      <c r="AH68" s="914"/>
      <c r="AI68" s="914"/>
      <c r="AJ68" s="914"/>
      <c r="AK68" s="914" t="s">
        <v>597</v>
      </c>
      <c r="AL68" s="914"/>
      <c r="AM68" s="914"/>
      <c r="AN68" s="914"/>
      <c r="AO68" s="914"/>
      <c r="AP68" s="914">
        <v>1002</v>
      </c>
      <c r="AQ68" s="914"/>
      <c r="AR68" s="914"/>
      <c r="AS68" s="914"/>
      <c r="AT68" s="914"/>
      <c r="AU68" s="914">
        <v>234</v>
      </c>
      <c r="AV68" s="914"/>
      <c r="AW68" s="914"/>
      <c r="AX68" s="914"/>
      <c r="AY68" s="914"/>
      <c r="AZ68" s="915"/>
      <c r="BA68" s="915"/>
      <c r="BB68" s="915"/>
      <c r="BC68" s="915"/>
      <c r="BD68" s="916"/>
      <c r="BE68" s="265"/>
      <c r="BF68" s="265"/>
      <c r="BG68" s="265"/>
      <c r="BH68" s="265"/>
      <c r="BI68" s="265"/>
      <c r="BJ68" s="265"/>
      <c r="BK68" s="265"/>
      <c r="BL68" s="265"/>
      <c r="BM68" s="265"/>
      <c r="BN68" s="265"/>
      <c r="BO68" s="265"/>
      <c r="BP68" s="265"/>
      <c r="BQ68" s="262">
        <v>62</v>
      </c>
      <c r="BR68" s="267"/>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6"/>
    </row>
    <row r="69" spans="1:131" s="247" customFormat="1" ht="26.25" customHeight="1" x14ac:dyDescent="0.2">
      <c r="A69" s="261">
        <v>2</v>
      </c>
      <c r="B69" s="921" t="s">
        <v>586</v>
      </c>
      <c r="C69" s="922"/>
      <c r="D69" s="922"/>
      <c r="E69" s="922"/>
      <c r="F69" s="922"/>
      <c r="G69" s="922"/>
      <c r="H69" s="922"/>
      <c r="I69" s="922"/>
      <c r="J69" s="922"/>
      <c r="K69" s="922"/>
      <c r="L69" s="922"/>
      <c r="M69" s="922"/>
      <c r="N69" s="922"/>
      <c r="O69" s="922"/>
      <c r="P69" s="923"/>
      <c r="Q69" s="924">
        <v>1090</v>
      </c>
      <c r="R69" s="877"/>
      <c r="S69" s="877"/>
      <c r="T69" s="877"/>
      <c r="U69" s="877"/>
      <c r="V69" s="877">
        <v>1024</v>
      </c>
      <c r="W69" s="877"/>
      <c r="X69" s="877"/>
      <c r="Y69" s="877"/>
      <c r="Z69" s="877"/>
      <c r="AA69" s="877">
        <v>65</v>
      </c>
      <c r="AB69" s="877"/>
      <c r="AC69" s="877"/>
      <c r="AD69" s="877"/>
      <c r="AE69" s="877"/>
      <c r="AF69" s="877">
        <v>65</v>
      </c>
      <c r="AG69" s="877"/>
      <c r="AH69" s="877"/>
      <c r="AI69" s="877"/>
      <c r="AJ69" s="877"/>
      <c r="AK69" s="877">
        <v>1</v>
      </c>
      <c r="AL69" s="877"/>
      <c r="AM69" s="877"/>
      <c r="AN69" s="877"/>
      <c r="AO69" s="877"/>
      <c r="AP69" s="877">
        <v>246</v>
      </c>
      <c r="AQ69" s="877"/>
      <c r="AR69" s="877"/>
      <c r="AS69" s="877"/>
      <c r="AT69" s="877"/>
      <c r="AU69" s="877">
        <v>42</v>
      </c>
      <c r="AV69" s="877"/>
      <c r="AW69" s="877"/>
      <c r="AX69" s="877"/>
      <c r="AY69" s="877"/>
      <c r="AZ69" s="925"/>
      <c r="BA69" s="925"/>
      <c r="BB69" s="925"/>
      <c r="BC69" s="925"/>
      <c r="BD69" s="926"/>
      <c r="BE69" s="265"/>
      <c r="BF69" s="265"/>
      <c r="BG69" s="265"/>
      <c r="BH69" s="265"/>
      <c r="BI69" s="265"/>
      <c r="BJ69" s="265"/>
      <c r="BK69" s="265"/>
      <c r="BL69" s="265"/>
      <c r="BM69" s="265"/>
      <c r="BN69" s="265"/>
      <c r="BO69" s="265"/>
      <c r="BP69" s="265"/>
      <c r="BQ69" s="262">
        <v>63</v>
      </c>
      <c r="BR69" s="267"/>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6"/>
    </row>
    <row r="70" spans="1:131" s="247" customFormat="1" ht="26.25" customHeight="1" x14ac:dyDescent="0.2">
      <c r="A70" s="261">
        <v>3</v>
      </c>
      <c r="B70" s="921" t="s">
        <v>587</v>
      </c>
      <c r="C70" s="922"/>
      <c r="D70" s="922"/>
      <c r="E70" s="922"/>
      <c r="F70" s="922"/>
      <c r="G70" s="922"/>
      <c r="H70" s="922"/>
      <c r="I70" s="922"/>
      <c r="J70" s="922"/>
      <c r="K70" s="922"/>
      <c r="L70" s="922"/>
      <c r="M70" s="922"/>
      <c r="N70" s="922"/>
      <c r="O70" s="922"/>
      <c r="P70" s="923"/>
      <c r="Q70" s="924">
        <v>209</v>
      </c>
      <c r="R70" s="877"/>
      <c r="S70" s="877"/>
      <c r="T70" s="877"/>
      <c r="U70" s="877"/>
      <c r="V70" s="877">
        <v>203</v>
      </c>
      <c r="W70" s="877"/>
      <c r="X70" s="877"/>
      <c r="Y70" s="877"/>
      <c r="Z70" s="877"/>
      <c r="AA70" s="877">
        <v>5</v>
      </c>
      <c r="AB70" s="877"/>
      <c r="AC70" s="877"/>
      <c r="AD70" s="877"/>
      <c r="AE70" s="877"/>
      <c r="AF70" s="877">
        <v>5</v>
      </c>
      <c r="AG70" s="877"/>
      <c r="AH70" s="877"/>
      <c r="AI70" s="877"/>
      <c r="AJ70" s="877"/>
      <c r="AK70" s="877">
        <v>5</v>
      </c>
      <c r="AL70" s="877"/>
      <c r="AM70" s="877"/>
      <c r="AN70" s="877"/>
      <c r="AO70" s="877"/>
      <c r="AP70" s="877" t="s">
        <v>597</v>
      </c>
      <c r="AQ70" s="877"/>
      <c r="AR70" s="877"/>
      <c r="AS70" s="877"/>
      <c r="AT70" s="877"/>
      <c r="AU70" s="877" t="s">
        <v>597</v>
      </c>
      <c r="AV70" s="877"/>
      <c r="AW70" s="877"/>
      <c r="AX70" s="877"/>
      <c r="AY70" s="877"/>
      <c r="AZ70" s="925"/>
      <c r="BA70" s="925"/>
      <c r="BB70" s="925"/>
      <c r="BC70" s="925"/>
      <c r="BD70" s="926"/>
      <c r="BE70" s="265"/>
      <c r="BF70" s="265"/>
      <c r="BG70" s="265"/>
      <c r="BH70" s="265"/>
      <c r="BI70" s="265"/>
      <c r="BJ70" s="265"/>
      <c r="BK70" s="265"/>
      <c r="BL70" s="265"/>
      <c r="BM70" s="265"/>
      <c r="BN70" s="265"/>
      <c r="BO70" s="265"/>
      <c r="BP70" s="265"/>
      <c r="BQ70" s="262">
        <v>64</v>
      </c>
      <c r="BR70" s="267"/>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6"/>
    </row>
    <row r="71" spans="1:131" s="247" customFormat="1" ht="26.25" customHeight="1" x14ac:dyDescent="0.2">
      <c r="A71" s="261">
        <v>4</v>
      </c>
      <c r="B71" s="921" t="s">
        <v>588</v>
      </c>
      <c r="C71" s="922"/>
      <c r="D71" s="922"/>
      <c r="E71" s="922"/>
      <c r="F71" s="922"/>
      <c r="G71" s="922"/>
      <c r="H71" s="922"/>
      <c r="I71" s="922"/>
      <c r="J71" s="922"/>
      <c r="K71" s="922"/>
      <c r="L71" s="922"/>
      <c r="M71" s="922"/>
      <c r="N71" s="922"/>
      <c r="O71" s="922"/>
      <c r="P71" s="923"/>
      <c r="Q71" s="924">
        <v>158638</v>
      </c>
      <c r="R71" s="877"/>
      <c r="S71" s="877"/>
      <c r="T71" s="877"/>
      <c r="U71" s="877"/>
      <c r="V71" s="877">
        <v>150394</v>
      </c>
      <c r="W71" s="877"/>
      <c r="X71" s="877"/>
      <c r="Y71" s="877"/>
      <c r="Z71" s="877"/>
      <c r="AA71" s="877">
        <v>8244</v>
      </c>
      <c r="AB71" s="877"/>
      <c r="AC71" s="877"/>
      <c r="AD71" s="877"/>
      <c r="AE71" s="877"/>
      <c r="AF71" s="877">
        <v>8244</v>
      </c>
      <c r="AG71" s="877"/>
      <c r="AH71" s="877"/>
      <c r="AI71" s="877"/>
      <c r="AJ71" s="877"/>
      <c r="AK71" s="877" t="s">
        <v>601</v>
      </c>
      <c r="AL71" s="877"/>
      <c r="AM71" s="877"/>
      <c r="AN71" s="877"/>
      <c r="AO71" s="877"/>
      <c r="AP71" s="877" t="s">
        <v>597</v>
      </c>
      <c r="AQ71" s="877"/>
      <c r="AR71" s="877"/>
      <c r="AS71" s="877"/>
      <c r="AT71" s="877"/>
      <c r="AU71" s="877" t="s">
        <v>597</v>
      </c>
      <c r="AV71" s="877"/>
      <c r="AW71" s="877"/>
      <c r="AX71" s="877"/>
      <c r="AY71" s="877"/>
      <c r="AZ71" s="925"/>
      <c r="BA71" s="925"/>
      <c r="BB71" s="925"/>
      <c r="BC71" s="925"/>
      <c r="BD71" s="926"/>
      <c r="BE71" s="265"/>
      <c r="BF71" s="265"/>
      <c r="BG71" s="265"/>
      <c r="BH71" s="265"/>
      <c r="BI71" s="265"/>
      <c r="BJ71" s="265"/>
      <c r="BK71" s="265"/>
      <c r="BL71" s="265"/>
      <c r="BM71" s="265"/>
      <c r="BN71" s="265"/>
      <c r="BO71" s="265"/>
      <c r="BP71" s="265"/>
      <c r="BQ71" s="262">
        <v>65</v>
      </c>
      <c r="BR71" s="267"/>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6"/>
    </row>
    <row r="72" spans="1:131" s="247" customFormat="1" ht="26.25" customHeight="1" x14ac:dyDescent="0.2">
      <c r="A72" s="261">
        <v>5</v>
      </c>
      <c r="B72" s="921" t="s">
        <v>589</v>
      </c>
      <c r="C72" s="922"/>
      <c r="D72" s="922"/>
      <c r="E72" s="922"/>
      <c r="F72" s="922"/>
      <c r="G72" s="922"/>
      <c r="H72" s="922"/>
      <c r="I72" s="922"/>
      <c r="J72" s="922"/>
      <c r="K72" s="922"/>
      <c r="L72" s="922"/>
      <c r="M72" s="922"/>
      <c r="N72" s="922"/>
      <c r="O72" s="922"/>
      <c r="P72" s="923"/>
      <c r="Q72" s="924">
        <v>2033</v>
      </c>
      <c r="R72" s="877"/>
      <c r="S72" s="877"/>
      <c r="T72" s="877"/>
      <c r="U72" s="877"/>
      <c r="V72" s="877">
        <v>1899</v>
      </c>
      <c r="W72" s="877"/>
      <c r="X72" s="877"/>
      <c r="Y72" s="877"/>
      <c r="Z72" s="877"/>
      <c r="AA72" s="877">
        <v>135</v>
      </c>
      <c r="AB72" s="877"/>
      <c r="AC72" s="877"/>
      <c r="AD72" s="877"/>
      <c r="AE72" s="877"/>
      <c r="AF72" s="877">
        <v>135</v>
      </c>
      <c r="AG72" s="877"/>
      <c r="AH72" s="877"/>
      <c r="AI72" s="877"/>
      <c r="AJ72" s="877"/>
      <c r="AK72" s="877">
        <v>14</v>
      </c>
      <c r="AL72" s="877"/>
      <c r="AM72" s="877"/>
      <c r="AN72" s="877"/>
      <c r="AO72" s="877"/>
      <c r="AP72" s="877" t="s">
        <v>597</v>
      </c>
      <c r="AQ72" s="877"/>
      <c r="AR72" s="877"/>
      <c r="AS72" s="877"/>
      <c r="AT72" s="877"/>
      <c r="AU72" s="877" t="s">
        <v>597</v>
      </c>
      <c r="AV72" s="877"/>
      <c r="AW72" s="877"/>
      <c r="AX72" s="877"/>
      <c r="AY72" s="877"/>
      <c r="AZ72" s="925"/>
      <c r="BA72" s="925"/>
      <c r="BB72" s="925"/>
      <c r="BC72" s="925"/>
      <c r="BD72" s="926"/>
      <c r="BE72" s="265"/>
      <c r="BF72" s="265"/>
      <c r="BG72" s="265"/>
      <c r="BH72" s="265"/>
      <c r="BI72" s="265"/>
      <c r="BJ72" s="265"/>
      <c r="BK72" s="265"/>
      <c r="BL72" s="265"/>
      <c r="BM72" s="265"/>
      <c r="BN72" s="265"/>
      <c r="BO72" s="265"/>
      <c r="BP72" s="265"/>
      <c r="BQ72" s="262">
        <v>66</v>
      </c>
      <c r="BR72" s="267"/>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6"/>
    </row>
    <row r="73" spans="1:131" s="247" customFormat="1" ht="26.25" customHeight="1" x14ac:dyDescent="0.2">
      <c r="A73" s="261">
        <v>6</v>
      </c>
      <c r="B73" s="921" t="s">
        <v>590</v>
      </c>
      <c r="C73" s="922"/>
      <c r="D73" s="922"/>
      <c r="E73" s="922"/>
      <c r="F73" s="922"/>
      <c r="G73" s="922"/>
      <c r="H73" s="922"/>
      <c r="I73" s="922"/>
      <c r="J73" s="922"/>
      <c r="K73" s="922"/>
      <c r="L73" s="922"/>
      <c r="M73" s="922"/>
      <c r="N73" s="922"/>
      <c r="O73" s="922"/>
      <c r="P73" s="923"/>
      <c r="Q73" s="924">
        <v>45</v>
      </c>
      <c r="R73" s="877"/>
      <c r="S73" s="877"/>
      <c r="T73" s="877"/>
      <c r="U73" s="877"/>
      <c r="V73" s="877">
        <v>42</v>
      </c>
      <c r="W73" s="877"/>
      <c r="X73" s="877"/>
      <c r="Y73" s="877"/>
      <c r="Z73" s="877"/>
      <c r="AA73" s="877">
        <v>3</v>
      </c>
      <c r="AB73" s="877"/>
      <c r="AC73" s="877"/>
      <c r="AD73" s="877"/>
      <c r="AE73" s="877"/>
      <c r="AF73" s="877">
        <v>3</v>
      </c>
      <c r="AG73" s="877"/>
      <c r="AH73" s="877"/>
      <c r="AI73" s="877"/>
      <c r="AJ73" s="877"/>
      <c r="AK73" s="877">
        <v>30</v>
      </c>
      <c r="AL73" s="877"/>
      <c r="AM73" s="877"/>
      <c r="AN73" s="877"/>
      <c r="AO73" s="877"/>
      <c r="AP73" s="877" t="s">
        <v>597</v>
      </c>
      <c r="AQ73" s="877"/>
      <c r="AR73" s="877"/>
      <c r="AS73" s="877"/>
      <c r="AT73" s="877"/>
      <c r="AU73" s="877" t="s">
        <v>597</v>
      </c>
      <c r="AV73" s="877"/>
      <c r="AW73" s="877"/>
      <c r="AX73" s="877"/>
      <c r="AY73" s="877"/>
      <c r="AZ73" s="925"/>
      <c r="BA73" s="925"/>
      <c r="BB73" s="925"/>
      <c r="BC73" s="925"/>
      <c r="BD73" s="926"/>
      <c r="BE73" s="265"/>
      <c r="BF73" s="265"/>
      <c r="BG73" s="265"/>
      <c r="BH73" s="265"/>
      <c r="BI73" s="265"/>
      <c r="BJ73" s="265"/>
      <c r="BK73" s="265"/>
      <c r="BL73" s="265"/>
      <c r="BM73" s="265"/>
      <c r="BN73" s="265"/>
      <c r="BO73" s="265"/>
      <c r="BP73" s="265"/>
      <c r="BQ73" s="262">
        <v>67</v>
      </c>
      <c r="BR73" s="267"/>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6"/>
    </row>
    <row r="74" spans="1:131" s="247" customFormat="1" ht="26.25" customHeight="1" x14ac:dyDescent="0.2">
      <c r="A74" s="261">
        <v>7</v>
      </c>
      <c r="B74" s="921" t="s">
        <v>591</v>
      </c>
      <c r="C74" s="922"/>
      <c r="D74" s="922"/>
      <c r="E74" s="922"/>
      <c r="F74" s="922"/>
      <c r="G74" s="922"/>
      <c r="H74" s="922"/>
      <c r="I74" s="922"/>
      <c r="J74" s="922"/>
      <c r="K74" s="922"/>
      <c r="L74" s="922"/>
      <c r="M74" s="922"/>
      <c r="N74" s="922"/>
      <c r="O74" s="922"/>
      <c r="P74" s="923"/>
      <c r="Q74" s="924">
        <v>23</v>
      </c>
      <c r="R74" s="877"/>
      <c r="S74" s="877"/>
      <c r="T74" s="877"/>
      <c r="U74" s="877"/>
      <c r="V74" s="877">
        <v>19</v>
      </c>
      <c r="W74" s="877"/>
      <c r="X74" s="877"/>
      <c r="Y74" s="877"/>
      <c r="Z74" s="877"/>
      <c r="AA74" s="877">
        <v>4</v>
      </c>
      <c r="AB74" s="877"/>
      <c r="AC74" s="877"/>
      <c r="AD74" s="877"/>
      <c r="AE74" s="877"/>
      <c r="AF74" s="877">
        <v>4</v>
      </c>
      <c r="AG74" s="877"/>
      <c r="AH74" s="877"/>
      <c r="AI74" s="877"/>
      <c r="AJ74" s="877"/>
      <c r="AK74" s="877" t="s">
        <v>597</v>
      </c>
      <c r="AL74" s="877"/>
      <c r="AM74" s="877"/>
      <c r="AN74" s="877"/>
      <c r="AO74" s="877"/>
      <c r="AP74" s="877" t="s">
        <v>597</v>
      </c>
      <c r="AQ74" s="877"/>
      <c r="AR74" s="877"/>
      <c r="AS74" s="877"/>
      <c r="AT74" s="877"/>
      <c r="AU74" s="877" t="s">
        <v>597</v>
      </c>
      <c r="AV74" s="877"/>
      <c r="AW74" s="877"/>
      <c r="AX74" s="877"/>
      <c r="AY74" s="877"/>
      <c r="AZ74" s="925"/>
      <c r="BA74" s="925"/>
      <c r="BB74" s="925"/>
      <c r="BC74" s="925"/>
      <c r="BD74" s="926"/>
      <c r="BE74" s="265"/>
      <c r="BF74" s="265"/>
      <c r="BG74" s="265"/>
      <c r="BH74" s="265"/>
      <c r="BI74" s="265"/>
      <c r="BJ74" s="265"/>
      <c r="BK74" s="265"/>
      <c r="BL74" s="265"/>
      <c r="BM74" s="265"/>
      <c r="BN74" s="265"/>
      <c r="BO74" s="265"/>
      <c r="BP74" s="265"/>
      <c r="BQ74" s="262">
        <v>68</v>
      </c>
      <c r="BR74" s="267"/>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6"/>
    </row>
    <row r="75" spans="1:131" s="247" customFormat="1" ht="26.25" customHeight="1" x14ac:dyDescent="0.2">
      <c r="A75" s="261">
        <v>8</v>
      </c>
      <c r="B75" s="921" t="s">
        <v>592</v>
      </c>
      <c r="C75" s="922"/>
      <c r="D75" s="922"/>
      <c r="E75" s="922"/>
      <c r="F75" s="922"/>
      <c r="G75" s="922"/>
      <c r="H75" s="922"/>
      <c r="I75" s="922"/>
      <c r="J75" s="922"/>
      <c r="K75" s="922"/>
      <c r="L75" s="922"/>
      <c r="M75" s="922"/>
      <c r="N75" s="922"/>
      <c r="O75" s="922"/>
      <c r="P75" s="923"/>
      <c r="Q75" s="927">
        <v>282</v>
      </c>
      <c r="R75" s="879"/>
      <c r="S75" s="879"/>
      <c r="T75" s="879"/>
      <c r="U75" s="876"/>
      <c r="V75" s="878">
        <v>258</v>
      </c>
      <c r="W75" s="879"/>
      <c r="X75" s="879"/>
      <c r="Y75" s="879"/>
      <c r="Z75" s="876"/>
      <c r="AA75" s="878">
        <v>24</v>
      </c>
      <c r="AB75" s="879"/>
      <c r="AC75" s="879"/>
      <c r="AD75" s="879"/>
      <c r="AE75" s="876"/>
      <c r="AF75" s="878">
        <v>24</v>
      </c>
      <c r="AG75" s="879"/>
      <c r="AH75" s="879"/>
      <c r="AI75" s="879"/>
      <c r="AJ75" s="876"/>
      <c r="AK75" s="878">
        <v>3</v>
      </c>
      <c r="AL75" s="879"/>
      <c r="AM75" s="879"/>
      <c r="AN75" s="879"/>
      <c r="AO75" s="876"/>
      <c r="AP75" s="878">
        <v>325</v>
      </c>
      <c r="AQ75" s="879"/>
      <c r="AR75" s="879"/>
      <c r="AS75" s="879"/>
      <c r="AT75" s="876"/>
      <c r="AU75" s="878">
        <v>43</v>
      </c>
      <c r="AV75" s="879"/>
      <c r="AW75" s="879"/>
      <c r="AX75" s="879"/>
      <c r="AY75" s="876"/>
      <c r="AZ75" s="925"/>
      <c r="BA75" s="925"/>
      <c r="BB75" s="925"/>
      <c r="BC75" s="925"/>
      <c r="BD75" s="926"/>
      <c r="BE75" s="265"/>
      <c r="BF75" s="265"/>
      <c r="BG75" s="265"/>
      <c r="BH75" s="265"/>
      <c r="BI75" s="265"/>
      <c r="BJ75" s="265"/>
      <c r="BK75" s="265"/>
      <c r="BL75" s="265"/>
      <c r="BM75" s="265"/>
      <c r="BN75" s="265"/>
      <c r="BO75" s="265"/>
      <c r="BP75" s="265"/>
      <c r="BQ75" s="262">
        <v>69</v>
      </c>
      <c r="BR75" s="267"/>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6"/>
    </row>
    <row r="76" spans="1:131" s="247" customFormat="1" ht="26.25" customHeight="1" x14ac:dyDescent="0.2">
      <c r="A76" s="261">
        <v>9</v>
      </c>
      <c r="B76" s="921"/>
      <c r="C76" s="922"/>
      <c r="D76" s="922"/>
      <c r="E76" s="922"/>
      <c r="F76" s="922"/>
      <c r="G76" s="922"/>
      <c r="H76" s="922"/>
      <c r="I76" s="922"/>
      <c r="J76" s="922"/>
      <c r="K76" s="922"/>
      <c r="L76" s="922"/>
      <c r="M76" s="922"/>
      <c r="N76" s="922"/>
      <c r="O76" s="922"/>
      <c r="P76" s="923"/>
      <c r="Q76" s="927"/>
      <c r="R76" s="879"/>
      <c r="S76" s="879"/>
      <c r="T76" s="879"/>
      <c r="U76" s="876"/>
      <c r="V76" s="878"/>
      <c r="W76" s="879"/>
      <c r="X76" s="879"/>
      <c r="Y76" s="879"/>
      <c r="Z76" s="876"/>
      <c r="AA76" s="878"/>
      <c r="AB76" s="879"/>
      <c r="AC76" s="879"/>
      <c r="AD76" s="879"/>
      <c r="AE76" s="876"/>
      <c r="AF76" s="878"/>
      <c r="AG76" s="879"/>
      <c r="AH76" s="879"/>
      <c r="AI76" s="879"/>
      <c r="AJ76" s="876"/>
      <c r="AK76" s="878"/>
      <c r="AL76" s="879"/>
      <c r="AM76" s="879"/>
      <c r="AN76" s="879"/>
      <c r="AO76" s="876"/>
      <c r="AP76" s="878"/>
      <c r="AQ76" s="879"/>
      <c r="AR76" s="879"/>
      <c r="AS76" s="879"/>
      <c r="AT76" s="876"/>
      <c r="AU76" s="878"/>
      <c r="AV76" s="879"/>
      <c r="AW76" s="879"/>
      <c r="AX76" s="879"/>
      <c r="AY76" s="876"/>
      <c r="AZ76" s="925"/>
      <c r="BA76" s="925"/>
      <c r="BB76" s="925"/>
      <c r="BC76" s="925"/>
      <c r="BD76" s="926"/>
      <c r="BE76" s="265"/>
      <c r="BF76" s="265"/>
      <c r="BG76" s="265"/>
      <c r="BH76" s="265"/>
      <c r="BI76" s="265"/>
      <c r="BJ76" s="265"/>
      <c r="BK76" s="265"/>
      <c r="BL76" s="265"/>
      <c r="BM76" s="265"/>
      <c r="BN76" s="265"/>
      <c r="BO76" s="265"/>
      <c r="BP76" s="265"/>
      <c r="BQ76" s="262">
        <v>70</v>
      </c>
      <c r="BR76" s="267"/>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6"/>
    </row>
    <row r="77" spans="1:131" s="247" customFormat="1" ht="26.25" customHeight="1" x14ac:dyDescent="0.2">
      <c r="A77" s="261">
        <v>10</v>
      </c>
      <c r="B77" s="921"/>
      <c r="C77" s="922"/>
      <c r="D77" s="922"/>
      <c r="E77" s="922"/>
      <c r="F77" s="922"/>
      <c r="G77" s="922"/>
      <c r="H77" s="922"/>
      <c r="I77" s="922"/>
      <c r="J77" s="922"/>
      <c r="K77" s="922"/>
      <c r="L77" s="922"/>
      <c r="M77" s="922"/>
      <c r="N77" s="922"/>
      <c r="O77" s="922"/>
      <c r="P77" s="923"/>
      <c r="Q77" s="927"/>
      <c r="R77" s="879"/>
      <c r="S77" s="879"/>
      <c r="T77" s="879"/>
      <c r="U77" s="876"/>
      <c r="V77" s="878"/>
      <c r="W77" s="879"/>
      <c r="X77" s="879"/>
      <c r="Y77" s="879"/>
      <c r="Z77" s="876"/>
      <c r="AA77" s="878"/>
      <c r="AB77" s="879"/>
      <c r="AC77" s="879"/>
      <c r="AD77" s="879"/>
      <c r="AE77" s="876"/>
      <c r="AF77" s="878"/>
      <c r="AG77" s="879"/>
      <c r="AH77" s="879"/>
      <c r="AI77" s="879"/>
      <c r="AJ77" s="876"/>
      <c r="AK77" s="878"/>
      <c r="AL77" s="879"/>
      <c r="AM77" s="879"/>
      <c r="AN77" s="879"/>
      <c r="AO77" s="876"/>
      <c r="AP77" s="878"/>
      <c r="AQ77" s="879"/>
      <c r="AR77" s="879"/>
      <c r="AS77" s="879"/>
      <c r="AT77" s="876"/>
      <c r="AU77" s="878"/>
      <c r="AV77" s="879"/>
      <c r="AW77" s="879"/>
      <c r="AX77" s="879"/>
      <c r="AY77" s="876"/>
      <c r="AZ77" s="925"/>
      <c r="BA77" s="925"/>
      <c r="BB77" s="925"/>
      <c r="BC77" s="925"/>
      <c r="BD77" s="926"/>
      <c r="BE77" s="265"/>
      <c r="BF77" s="265"/>
      <c r="BG77" s="265"/>
      <c r="BH77" s="265"/>
      <c r="BI77" s="265"/>
      <c r="BJ77" s="265"/>
      <c r="BK77" s="265"/>
      <c r="BL77" s="265"/>
      <c r="BM77" s="265"/>
      <c r="BN77" s="265"/>
      <c r="BO77" s="265"/>
      <c r="BP77" s="265"/>
      <c r="BQ77" s="262">
        <v>71</v>
      </c>
      <c r="BR77" s="267"/>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6"/>
    </row>
    <row r="78" spans="1:131" s="247" customFormat="1" ht="26.25" customHeight="1" x14ac:dyDescent="0.2">
      <c r="A78" s="261">
        <v>11</v>
      </c>
      <c r="B78" s="921"/>
      <c r="C78" s="922"/>
      <c r="D78" s="922"/>
      <c r="E78" s="922"/>
      <c r="F78" s="922"/>
      <c r="G78" s="922"/>
      <c r="H78" s="922"/>
      <c r="I78" s="922"/>
      <c r="J78" s="922"/>
      <c r="K78" s="922"/>
      <c r="L78" s="922"/>
      <c r="M78" s="922"/>
      <c r="N78" s="922"/>
      <c r="O78" s="922"/>
      <c r="P78" s="923"/>
      <c r="Q78" s="924"/>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5"/>
      <c r="BA78" s="925"/>
      <c r="BB78" s="925"/>
      <c r="BC78" s="925"/>
      <c r="BD78" s="926"/>
      <c r="BE78" s="265"/>
      <c r="BF78" s="265"/>
      <c r="BG78" s="265"/>
      <c r="BH78" s="265"/>
      <c r="BI78" s="265"/>
      <c r="BJ78" s="268"/>
      <c r="BK78" s="268"/>
      <c r="BL78" s="268"/>
      <c r="BM78" s="268"/>
      <c r="BN78" s="268"/>
      <c r="BO78" s="265"/>
      <c r="BP78" s="265"/>
      <c r="BQ78" s="262">
        <v>72</v>
      </c>
      <c r="BR78" s="267"/>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6"/>
    </row>
    <row r="79" spans="1:131" s="247" customFormat="1" ht="26.25" customHeight="1" x14ac:dyDescent="0.2">
      <c r="A79" s="261">
        <v>12</v>
      </c>
      <c r="B79" s="921"/>
      <c r="C79" s="922"/>
      <c r="D79" s="922"/>
      <c r="E79" s="922"/>
      <c r="F79" s="922"/>
      <c r="G79" s="922"/>
      <c r="H79" s="922"/>
      <c r="I79" s="922"/>
      <c r="J79" s="922"/>
      <c r="K79" s="922"/>
      <c r="L79" s="922"/>
      <c r="M79" s="922"/>
      <c r="N79" s="922"/>
      <c r="O79" s="922"/>
      <c r="P79" s="923"/>
      <c r="Q79" s="924"/>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5"/>
      <c r="BA79" s="925"/>
      <c r="BB79" s="925"/>
      <c r="BC79" s="925"/>
      <c r="BD79" s="926"/>
      <c r="BE79" s="265"/>
      <c r="BF79" s="265"/>
      <c r="BG79" s="265"/>
      <c r="BH79" s="265"/>
      <c r="BI79" s="265"/>
      <c r="BJ79" s="268"/>
      <c r="BK79" s="268"/>
      <c r="BL79" s="268"/>
      <c r="BM79" s="268"/>
      <c r="BN79" s="268"/>
      <c r="BO79" s="265"/>
      <c r="BP79" s="265"/>
      <c r="BQ79" s="262">
        <v>73</v>
      </c>
      <c r="BR79" s="267"/>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6"/>
    </row>
    <row r="80" spans="1:131" s="247" customFormat="1" ht="26.25" customHeight="1" x14ac:dyDescent="0.2">
      <c r="A80" s="261">
        <v>13</v>
      </c>
      <c r="B80" s="921"/>
      <c r="C80" s="922"/>
      <c r="D80" s="922"/>
      <c r="E80" s="922"/>
      <c r="F80" s="922"/>
      <c r="G80" s="922"/>
      <c r="H80" s="922"/>
      <c r="I80" s="922"/>
      <c r="J80" s="922"/>
      <c r="K80" s="922"/>
      <c r="L80" s="922"/>
      <c r="M80" s="922"/>
      <c r="N80" s="922"/>
      <c r="O80" s="922"/>
      <c r="P80" s="923"/>
      <c r="Q80" s="924"/>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5"/>
      <c r="BA80" s="925"/>
      <c r="BB80" s="925"/>
      <c r="BC80" s="925"/>
      <c r="BD80" s="926"/>
      <c r="BE80" s="265"/>
      <c r="BF80" s="265"/>
      <c r="BG80" s="265"/>
      <c r="BH80" s="265"/>
      <c r="BI80" s="265"/>
      <c r="BJ80" s="265"/>
      <c r="BK80" s="265"/>
      <c r="BL80" s="265"/>
      <c r="BM80" s="265"/>
      <c r="BN80" s="265"/>
      <c r="BO80" s="265"/>
      <c r="BP80" s="265"/>
      <c r="BQ80" s="262">
        <v>74</v>
      </c>
      <c r="BR80" s="267"/>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6"/>
    </row>
    <row r="81" spans="1:131" s="247" customFormat="1" ht="26.25" customHeight="1" x14ac:dyDescent="0.2">
      <c r="A81" s="261">
        <v>14</v>
      </c>
      <c r="B81" s="921"/>
      <c r="C81" s="922"/>
      <c r="D81" s="922"/>
      <c r="E81" s="922"/>
      <c r="F81" s="922"/>
      <c r="G81" s="922"/>
      <c r="H81" s="922"/>
      <c r="I81" s="922"/>
      <c r="J81" s="922"/>
      <c r="K81" s="922"/>
      <c r="L81" s="922"/>
      <c r="M81" s="922"/>
      <c r="N81" s="922"/>
      <c r="O81" s="922"/>
      <c r="P81" s="923"/>
      <c r="Q81" s="924"/>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5"/>
      <c r="BA81" s="925"/>
      <c r="BB81" s="925"/>
      <c r="BC81" s="925"/>
      <c r="BD81" s="926"/>
      <c r="BE81" s="265"/>
      <c r="BF81" s="265"/>
      <c r="BG81" s="265"/>
      <c r="BH81" s="265"/>
      <c r="BI81" s="265"/>
      <c r="BJ81" s="265"/>
      <c r="BK81" s="265"/>
      <c r="BL81" s="265"/>
      <c r="BM81" s="265"/>
      <c r="BN81" s="265"/>
      <c r="BO81" s="265"/>
      <c r="BP81" s="265"/>
      <c r="BQ81" s="262">
        <v>75</v>
      </c>
      <c r="BR81" s="267"/>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6"/>
    </row>
    <row r="82" spans="1:131" s="247" customFormat="1" ht="26.25" customHeight="1" x14ac:dyDescent="0.2">
      <c r="A82" s="261">
        <v>15</v>
      </c>
      <c r="B82" s="921"/>
      <c r="C82" s="922"/>
      <c r="D82" s="922"/>
      <c r="E82" s="922"/>
      <c r="F82" s="922"/>
      <c r="G82" s="922"/>
      <c r="H82" s="922"/>
      <c r="I82" s="922"/>
      <c r="J82" s="922"/>
      <c r="K82" s="922"/>
      <c r="L82" s="922"/>
      <c r="M82" s="922"/>
      <c r="N82" s="922"/>
      <c r="O82" s="922"/>
      <c r="P82" s="923"/>
      <c r="Q82" s="924"/>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5"/>
      <c r="BA82" s="925"/>
      <c r="BB82" s="925"/>
      <c r="BC82" s="925"/>
      <c r="BD82" s="926"/>
      <c r="BE82" s="265"/>
      <c r="BF82" s="265"/>
      <c r="BG82" s="265"/>
      <c r="BH82" s="265"/>
      <c r="BI82" s="265"/>
      <c r="BJ82" s="265"/>
      <c r="BK82" s="265"/>
      <c r="BL82" s="265"/>
      <c r="BM82" s="265"/>
      <c r="BN82" s="265"/>
      <c r="BO82" s="265"/>
      <c r="BP82" s="265"/>
      <c r="BQ82" s="262">
        <v>76</v>
      </c>
      <c r="BR82" s="267"/>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6"/>
    </row>
    <row r="83" spans="1:131" s="247" customFormat="1" ht="26.25" customHeight="1" x14ac:dyDescent="0.2">
      <c r="A83" s="261">
        <v>16</v>
      </c>
      <c r="B83" s="921"/>
      <c r="C83" s="922"/>
      <c r="D83" s="922"/>
      <c r="E83" s="922"/>
      <c r="F83" s="922"/>
      <c r="G83" s="922"/>
      <c r="H83" s="922"/>
      <c r="I83" s="922"/>
      <c r="J83" s="922"/>
      <c r="K83" s="922"/>
      <c r="L83" s="922"/>
      <c r="M83" s="922"/>
      <c r="N83" s="922"/>
      <c r="O83" s="922"/>
      <c r="P83" s="923"/>
      <c r="Q83" s="924"/>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5"/>
      <c r="BA83" s="925"/>
      <c r="BB83" s="925"/>
      <c r="BC83" s="925"/>
      <c r="BD83" s="926"/>
      <c r="BE83" s="265"/>
      <c r="BF83" s="265"/>
      <c r="BG83" s="265"/>
      <c r="BH83" s="265"/>
      <c r="BI83" s="265"/>
      <c r="BJ83" s="265"/>
      <c r="BK83" s="265"/>
      <c r="BL83" s="265"/>
      <c r="BM83" s="265"/>
      <c r="BN83" s="265"/>
      <c r="BO83" s="265"/>
      <c r="BP83" s="265"/>
      <c r="BQ83" s="262">
        <v>77</v>
      </c>
      <c r="BR83" s="267"/>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6"/>
    </row>
    <row r="84" spans="1:131" s="247" customFormat="1" ht="26.25" customHeight="1" x14ac:dyDescent="0.2">
      <c r="A84" s="261">
        <v>17</v>
      </c>
      <c r="B84" s="921"/>
      <c r="C84" s="922"/>
      <c r="D84" s="922"/>
      <c r="E84" s="922"/>
      <c r="F84" s="922"/>
      <c r="G84" s="922"/>
      <c r="H84" s="922"/>
      <c r="I84" s="922"/>
      <c r="J84" s="922"/>
      <c r="K84" s="922"/>
      <c r="L84" s="922"/>
      <c r="M84" s="922"/>
      <c r="N84" s="922"/>
      <c r="O84" s="922"/>
      <c r="P84" s="923"/>
      <c r="Q84" s="924"/>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5"/>
      <c r="BA84" s="925"/>
      <c r="BB84" s="925"/>
      <c r="BC84" s="925"/>
      <c r="BD84" s="926"/>
      <c r="BE84" s="265"/>
      <c r="BF84" s="265"/>
      <c r="BG84" s="265"/>
      <c r="BH84" s="265"/>
      <c r="BI84" s="265"/>
      <c r="BJ84" s="265"/>
      <c r="BK84" s="265"/>
      <c r="BL84" s="265"/>
      <c r="BM84" s="265"/>
      <c r="BN84" s="265"/>
      <c r="BO84" s="265"/>
      <c r="BP84" s="265"/>
      <c r="BQ84" s="262">
        <v>78</v>
      </c>
      <c r="BR84" s="267"/>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6"/>
    </row>
    <row r="85" spans="1:131" s="247" customFormat="1" ht="26.25" customHeight="1" x14ac:dyDescent="0.2">
      <c r="A85" s="261">
        <v>18</v>
      </c>
      <c r="B85" s="921"/>
      <c r="C85" s="922"/>
      <c r="D85" s="922"/>
      <c r="E85" s="922"/>
      <c r="F85" s="922"/>
      <c r="G85" s="922"/>
      <c r="H85" s="922"/>
      <c r="I85" s="922"/>
      <c r="J85" s="922"/>
      <c r="K85" s="922"/>
      <c r="L85" s="922"/>
      <c r="M85" s="922"/>
      <c r="N85" s="922"/>
      <c r="O85" s="922"/>
      <c r="P85" s="923"/>
      <c r="Q85" s="924"/>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5"/>
      <c r="BA85" s="925"/>
      <c r="BB85" s="925"/>
      <c r="BC85" s="925"/>
      <c r="BD85" s="926"/>
      <c r="BE85" s="265"/>
      <c r="BF85" s="265"/>
      <c r="BG85" s="265"/>
      <c r="BH85" s="265"/>
      <c r="BI85" s="265"/>
      <c r="BJ85" s="265"/>
      <c r="BK85" s="265"/>
      <c r="BL85" s="265"/>
      <c r="BM85" s="265"/>
      <c r="BN85" s="265"/>
      <c r="BO85" s="265"/>
      <c r="BP85" s="265"/>
      <c r="BQ85" s="262">
        <v>79</v>
      </c>
      <c r="BR85" s="267"/>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6"/>
    </row>
    <row r="86" spans="1:131" s="247" customFormat="1" ht="26.25" customHeight="1" x14ac:dyDescent="0.2">
      <c r="A86" s="261">
        <v>19</v>
      </c>
      <c r="B86" s="921"/>
      <c r="C86" s="922"/>
      <c r="D86" s="922"/>
      <c r="E86" s="922"/>
      <c r="F86" s="922"/>
      <c r="G86" s="922"/>
      <c r="H86" s="922"/>
      <c r="I86" s="922"/>
      <c r="J86" s="922"/>
      <c r="K86" s="922"/>
      <c r="L86" s="922"/>
      <c r="M86" s="922"/>
      <c r="N86" s="922"/>
      <c r="O86" s="922"/>
      <c r="P86" s="923"/>
      <c r="Q86" s="924"/>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5"/>
      <c r="BA86" s="925"/>
      <c r="BB86" s="925"/>
      <c r="BC86" s="925"/>
      <c r="BD86" s="926"/>
      <c r="BE86" s="265"/>
      <c r="BF86" s="265"/>
      <c r="BG86" s="265"/>
      <c r="BH86" s="265"/>
      <c r="BI86" s="265"/>
      <c r="BJ86" s="265"/>
      <c r="BK86" s="265"/>
      <c r="BL86" s="265"/>
      <c r="BM86" s="265"/>
      <c r="BN86" s="265"/>
      <c r="BO86" s="265"/>
      <c r="BP86" s="265"/>
      <c r="BQ86" s="262">
        <v>80</v>
      </c>
      <c r="BR86" s="267"/>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6"/>
    </row>
    <row r="87" spans="1:131" s="247" customFormat="1" ht="26.25" customHeight="1" x14ac:dyDescent="0.2">
      <c r="A87" s="269">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5"/>
      <c r="BF87" s="265"/>
      <c r="BG87" s="265"/>
      <c r="BH87" s="265"/>
      <c r="BI87" s="265"/>
      <c r="BJ87" s="265"/>
      <c r="BK87" s="265"/>
      <c r="BL87" s="265"/>
      <c r="BM87" s="265"/>
      <c r="BN87" s="265"/>
      <c r="BO87" s="265"/>
      <c r="BP87" s="265"/>
      <c r="BQ87" s="262">
        <v>81</v>
      </c>
      <c r="BR87" s="267"/>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6"/>
    </row>
    <row r="88" spans="1:131" s="247" customFormat="1" ht="26.25" customHeight="1" thickBot="1" x14ac:dyDescent="0.25">
      <c r="A88" s="264" t="s">
        <v>389</v>
      </c>
      <c r="B88" s="836" t="s">
        <v>418</v>
      </c>
      <c r="C88" s="837"/>
      <c r="D88" s="837"/>
      <c r="E88" s="837"/>
      <c r="F88" s="837"/>
      <c r="G88" s="837"/>
      <c r="H88" s="837"/>
      <c r="I88" s="837"/>
      <c r="J88" s="837"/>
      <c r="K88" s="837"/>
      <c r="L88" s="837"/>
      <c r="M88" s="837"/>
      <c r="N88" s="837"/>
      <c r="O88" s="837"/>
      <c r="P88" s="838"/>
      <c r="Q88" s="886"/>
      <c r="R88" s="887"/>
      <c r="S88" s="887"/>
      <c r="T88" s="887"/>
      <c r="U88" s="887"/>
      <c r="V88" s="887"/>
      <c r="W88" s="887"/>
      <c r="X88" s="887"/>
      <c r="Y88" s="887"/>
      <c r="Z88" s="887"/>
      <c r="AA88" s="887"/>
      <c r="AB88" s="887"/>
      <c r="AC88" s="887"/>
      <c r="AD88" s="887"/>
      <c r="AE88" s="887"/>
      <c r="AF88" s="890">
        <f>SUM(AF68:AJ75)</f>
        <v>8497</v>
      </c>
      <c r="AG88" s="890"/>
      <c r="AH88" s="890"/>
      <c r="AI88" s="890"/>
      <c r="AJ88" s="890"/>
      <c r="AK88" s="887"/>
      <c r="AL88" s="887"/>
      <c r="AM88" s="887"/>
      <c r="AN88" s="887"/>
      <c r="AO88" s="887"/>
      <c r="AP88" s="890">
        <f>SUM(AP68:AT75)</f>
        <v>1573</v>
      </c>
      <c r="AQ88" s="890"/>
      <c r="AR88" s="890"/>
      <c r="AS88" s="890"/>
      <c r="AT88" s="890"/>
      <c r="AU88" s="890">
        <f>SUM(AU68:AY75)</f>
        <v>319</v>
      </c>
      <c r="AV88" s="890"/>
      <c r="AW88" s="890"/>
      <c r="AX88" s="890"/>
      <c r="AY88" s="890"/>
      <c r="AZ88" s="895"/>
      <c r="BA88" s="895"/>
      <c r="BB88" s="895"/>
      <c r="BC88" s="895"/>
      <c r="BD88" s="896"/>
      <c r="BE88" s="265"/>
      <c r="BF88" s="265"/>
      <c r="BG88" s="265"/>
      <c r="BH88" s="265"/>
      <c r="BI88" s="265"/>
      <c r="BJ88" s="265"/>
      <c r="BK88" s="265"/>
      <c r="BL88" s="265"/>
      <c r="BM88" s="265"/>
      <c r="BN88" s="265"/>
      <c r="BO88" s="265"/>
      <c r="BP88" s="265"/>
      <c r="BQ88" s="262">
        <v>82</v>
      </c>
      <c r="BR88" s="267"/>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6" t="s">
        <v>419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CR7</f>
        <v>3</v>
      </c>
      <c r="CS102" s="898"/>
      <c r="CT102" s="898"/>
      <c r="CU102" s="898"/>
      <c r="CV102" s="939"/>
      <c r="CW102" s="938">
        <f t="shared" ref="CW102" si="0">CW7</f>
        <v>885</v>
      </c>
      <c r="CX102" s="898"/>
      <c r="CY102" s="898"/>
      <c r="CZ102" s="898"/>
      <c r="DA102" s="939"/>
      <c r="DB102" s="938" t="str">
        <f t="shared" ref="DB102" si="1">DB7</f>
        <v>-</v>
      </c>
      <c r="DC102" s="898"/>
      <c r="DD102" s="898"/>
      <c r="DE102" s="898"/>
      <c r="DF102" s="939"/>
      <c r="DG102" s="938" t="str">
        <f t="shared" ref="DG102" si="2">DG7</f>
        <v>-</v>
      </c>
      <c r="DH102" s="898"/>
      <c r="DI102" s="898"/>
      <c r="DJ102" s="898"/>
      <c r="DK102" s="939"/>
      <c r="DL102" s="938" t="str">
        <f t="shared" ref="DL102" si="3">DL7</f>
        <v>-</v>
      </c>
      <c r="DM102" s="898"/>
      <c r="DN102" s="898"/>
      <c r="DO102" s="898"/>
      <c r="DP102" s="939"/>
      <c r="DQ102" s="938" t="str">
        <f t="shared" ref="DQ102" si="4">DQ7</f>
        <v>-</v>
      </c>
      <c r="DR102" s="898"/>
      <c r="DS102" s="898"/>
      <c r="DT102" s="898"/>
      <c r="DU102" s="939"/>
      <c r="DV102" s="962"/>
      <c r="DW102" s="963"/>
      <c r="DX102" s="963"/>
      <c r="DY102" s="963"/>
      <c r="DZ102" s="96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5" t="s">
        <v>420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6" t="s">
        <v>421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67" t="s">
        <v>424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6" customFormat="1" ht="26.25" customHeight="1" x14ac:dyDescent="0.2">
      <c r="A109" s="960" t="s">
        <v>426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427</v>
      </c>
      <c r="AB109" s="941"/>
      <c r="AC109" s="941"/>
      <c r="AD109" s="941"/>
      <c r="AE109" s="942"/>
      <c r="AF109" s="940" t="s">
        <v>428</v>
      </c>
      <c r="AG109" s="941"/>
      <c r="AH109" s="941"/>
      <c r="AI109" s="941"/>
      <c r="AJ109" s="942"/>
      <c r="AK109" s="940" t="s">
        <v>303</v>
      </c>
      <c r="AL109" s="941"/>
      <c r="AM109" s="941"/>
      <c r="AN109" s="941"/>
      <c r="AO109" s="942"/>
      <c r="AP109" s="940" t="s">
        <v>429</v>
      </c>
      <c r="AQ109" s="941"/>
      <c r="AR109" s="941"/>
      <c r="AS109" s="941"/>
      <c r="AT109" s="943"/>
      <c r="AU109" s="960" t="s">
        <v>426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427</v>
      </c>
      <c r="BR109" s="941"/>
      <c r="BS109" s="941"/>
      <c r="BT109" s="941"/>
      <c r="BU109" s="942"/>
      <c r="BV109" s="940" t="s">
        <v>428</v>
      </c>
      <c r="BW109" s="941"/>
      <c r="BX109" s="941"/>
      <c r="BY109" s="941"/>
      <c r="BZ109" s="942"/>
      <c r="CA109" s="940" t="s">
        <v>303</v>
      </c>
      <c r="CB109" s="941"/>
      <c r="CC109" s="941"/>
      <c r="CD109" s="941"/>
      <c r="CE109" s="942"/>
      <c r="CF109" s="961" t="s">
        <v>429</v>
      </c>
      <c r="CG109" s="961"/>
      <c r="CH109" s="961"/>
      <c r="CI109" s="961"/>
      <c r="CJ109" s="961"/>
      <c r="CK109" s="940" t="s">
        <v>430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427</v>
      </c>
      <c r="DH109" s="941"/>
      <c r="DI109" s="941"/>
      <c r="DJ109" s="941"/>
      <c r="DK109" s="942"/>
      <c r="DL109" s="940" t="s">
        <v>428</v>
      </c>
      <c r="DM109" s="941"/>
      <c r="DN109" s="941"/>
      <c r="DO109" s="941"/>
      <c r="DP109" s="942"/>
      <c r="DQ109" s="940" t="s">
        <v>303</v>
      </c>
      <c r="DR109" s="941"/>
      <c r="DS109" s="941"/>
      <c r="DT109" s="941"/>
      <c r="DU109" s="942"/>
      <c r="DV109" s="940" t="s">
        <v>429</v>
      </c>
      <c r="DW109" s="941"/>
      <c r="DX109" s="941"/>
      <c r="DY109" s="941"/>
      <c r="DZ109" s="943"/>
    </row>
    <row r="110" spans="1:131" s="246" customFormat="1" ht="26.25" customHeight="1" x14ac:dyDescent="0.2">
      <c r="A110" s="944" t="s">
        <v>431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605940</v>
      </c>
      <c r="AB110" s="948"/>
      <c r="AC110" s="948"/>
      <c r="AD110" s="948"/>
      <c r="AE110" s="949"/>
      <c r="AF110" s="950">
        <v>561210</v>
      </c>
      <c r="AG110" s="948"/>
      <c r="AH110" s="948"/>
      <c r="AI110" s="948"/>
      <c r="AJ110" s="949"/>
      <c r="AK110" s="950">
        <v>579718</v>
      </c>
      <c r="AL110" s="948"/>
      <c r="AM110" s="948"/>
      <c r="AN110" s="948"/>
      <c r="AO110" s="949"/>
      <c r="AP110" s="951">
        <v>15.5</v>
      </c>
      <c r="AQ110" s="952"/>
      <c r="AR110" s="952"/>
      <c r="AS110" s="952"/>
      <c r="AT110" s="953"/>
      <c r="AU110" s="954" t="s">
        <v>73</v>
      </c>
      <c r="AV110" s="955"/>
      <c r="AW110" s="955"/>
      <c r="AX110" s="955"/>
      <c r="AY110" s="955"/>
      <c r="AZ110" s="996" t="s">
        <v>432</v>
      </c>
      <c r="BA110" s="945"/>
      <c r="BB110" s="945"/>
      <c r="BC110" s="945"/>
      <c r="BD110" s="945"/>
      <c r="BE110" s="945"/>
      <c r="BF110" s="945"/>
      <c r="BG110" s="945"/>
      <c r="BH110" s="945"/>
      <c r="BI110" s="945"/>
      <c r="BJ110" s="945"/>
      <c r="BK110" s="945"/>
      <c r="BL110" s="945"/>
      <c r="BM110" s="945"/>
      <c r="BN110" s="945"/>
      <c r="BO110" s="945"/>
      <c r="BP110" s="946"/>
      <c r="BQ110" s="982">
        <v>6119523</v>
      </c>
      <c r="BR110" s="983"/>
      <c r="BS110" s="983"/>
      <c r="BT110" s="983"/>
      <c r="BU110" s="983"/>
      <c r="BV110" s="983">
        <v>5870740</v>
      </c>
      <c r="BW110" s="983"/>
      <c r="BX110" s="983"/>
      <c r="BY110" s="983"/>
      <c r="BZ110" s="983"/>
      <c r="CA110" s="983">
        <v>5866114</v>
      </c>
      <c r="CB110" s="983"/>
      <c r="CC110" s="983"/>
      <c r="CD110" s="983"/>
      <c r="CE110" s="983"/>
      <c r="CF110" s="997">
        <v>156.6</v>
      </c>
      <c r="CG110" s="998"/>
      <c r="CH110" s="998"/>
      <c r="CI110" s="998"/>
      <c r="CJ110" s="998"/>
      <c r="CK110" s="999" t="s">
        <v>433</v>
      </c>
      <c r="CL110" s="1000"/>
      <c r="CM110" s="979" t="s">
        <v>434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435</v>
      </c>
      <c r="DH110" s="983"/>
      <c r="DI110" s="983"/>
      <c r="DJ110" s="983"/>
      <c r="DK110" s="983"/>
      <c r="DL110" s="983" t="s">
        <v>436</v>
      </c>
      <c r="DM110" s="983"/>
      <c r="DN110" s="983"/>
      <c r="DO110" s="983"/>
      <c r="DP110" s="983"/>
      <c r="DQ110" s="983" t="s">
        <v>435</v>
      </c>
      <c r="DR110" s="983"/>
      <c r="DS110" s="983"/>
      <c r="DT110" s="983"/>
      <c r="DU110" s="983"/>
      <c r="DV110" s="984" t="s">
        <v>435</v>
      </c>
      <c r="DW110" s="984"/>
      <c r="DX110" s="984"/>
      <c r="DY110" s="984"/>
      <c r="DZ110" s="985"/>
    </row>
    <row r="111" spans="1:131" s="246" customFormat="1" ht="26.25" customHeight="1" x14ac:dyDescent="0.2">
      <c r="A111" s="986" t="s">
        <v>437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435</v>
      </c>
      <c r="AB111" s="990"/>
      <c r="AC111" s="990"/>
      <c r="AD111" s="990"/>
      <c r="AE111" s="991"/>
      <c r="AF111" s="992" t="s">
        <v>435</v>
      </c>
      <c r="AG111" s="990"/>
      <c r="AH111" s="990"/>
      <c r="AI111" s="990"/>
      <c r="AJ111" s="991"/>
      <c r="AK111" s="992" t="s">
        <v>127</v>
      </c>
      <c r="AL111" s="990"/>
      <c r="AM111" s="990"/>
      <c r="AN111" s="990"/>
      <c r="AO111" s="991"/>
      <c r="AP111" s="993" t="s">
        <v>127</v>
      </c>
      <c r="AQ111" s="994"/>
      <c r="AR111" s="994"/>
      <c r="AS111" s="994"/>
      <c r="AT111" s="995"/>
      <c r="AU111" s="956"/>
      <c r="AV111" s="957"/>
      <c r="AW111" s="957"/>
      <c r="AX111" s="957"/>
      <c r="AY111" s="957"/>
      <c r="AZ111" s="1005" t="s">
        <v>438</v>
      </c>
      <c r="BA111" s="1006"/>
      <c r="BB111" s="1006"/>
      <c r="BC111" s="1006"/>
      <c r="BD111" s="1006"/>
      <c r="BE111" s="1006"/>
      <c r="BF111" s="1006"/>
      <c r="BG111" s="1006"/>
      <c r="BH111" s="1006"/>
      <c r="BI111" s="1006"/>
      <c r="BJ111" s="1006"/>
      <c r="BK111" s="1006"/>
      <c r="BL111" s="1006"/>
      <c r="BM111" s="1006"/>
      <c r="BN111" s="1006"/>
      <c r="BO111" s="1006"/>
      <c r="BP111" s="1007"/>
      <c r="BQ111" s="975">
        <v>2359</v>
      </c>
      <c r="BR111" s="976"/>
      <c r="BS111" s="976"/>
      <c r="BT111" s="976"/>
      <c r="BU111" s="976"/>
      <c r="BV111" s="976">
        <v>2016</v>
      </c>
      <c r="BW111" s="976"/>
      <c r="BX111" s="976"/>
      <c r="BY111" s="976"/>
      <c r="BZ111" s="976"/>
      <c r="CA111" s="976" t="s">
        <v>127</v>
      </c>
      <c r="CB111" s="976"/>
      <c r="CC111" s="976"/>
      <c r="CD111" s="976"/>
      <c r="CE111" s="976"/>
      <c r="CF111" s="970" t="s">
        <v>127</v>
      </c>
      <c r="CG111" s="971"/>
      <c r="CH111" s="971"/>
      <c r="CI111" s="971"/>
      <c r="CJ111" s="971"/>
      <c r="CK111" s="1001"/>
      <c r="CL111" s="1002"/>
      <c r="CM111" s="972" t="s">
        <v>439</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127</v>
      </c>
      <c r="DH111" s="976"/>
      <c r="DI111" s="976"/>
      <c r="DJ111" s="976"/>
      <c r="DK111" s="976"/>
      <c r="DL111" s="976" t="s">
        <v>440</v>
      </c>
      <c r="DM111" s="976"/>
      <c r="DN111" s="976"/>
      <c r="DO111" s="976"/>
      <c r="DP111" s="976"/>
      <c r="DQ111" s="976" t="s">
        <v>441</v>
      </c>
      <c r="DR111" s="976"/>
      <c r="DS111" s="976"/>
      <c r="DT111" s="976"/>
      <c r="DU111" s="976"/>
      <c r="DV111" s="977" t="s">
        <v>436</v>
      </c>
      <c r="DW111" s="977"/>
      <c r="DX111" s="977"/>
      <c r="DY111" s="977"/>
      <c r="DZ111" s="978"/>
    </row>
    <row r="112" spans="1:131" s="246" customFormat="1" ht="26.25" customHeight="1" x14ac:dyDescent="0.2">
      <c r="A112" s="1008" t="s">
        <v>442</v>
      </c>
      <c r="B112" s="1009"/>
      <c r="C112" s="1006" t="s">
        <v>443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441</v>
      </c>
      <c r="AB112" s="1015"/>
      <c r="AC112" s="1015"/>
      <c r="AD112" s="1015"/>
      <c r="AE112" s="1016"/>
      <c r="AF112" s="1017" t="s">
        <v>127</v>
      </c>
      <c r="AG112" s="1015"/>
      <c r="AH112" s="1015"/>
      <c r="AI112" s="1015"/>
      <c r="AJ112" s="1016"/>
      <c r="AK112" s="1017" t="s">
        <v>441</v>
      </c>
      <c r="AL112" s="1015"/>
      <c r="AM112" s="1015"/>
      <c r="AN112" s="1015"/>
      <c r="AO112" s="1016"/>
      <c r="AP112" s="1018" t="s">
        <v>127</v>
      </c>
      <c r="AQ112" s="1019"/>
      <c r="AR112" s="1019"/>
      <c r="AS112" s="1019"/>
      <c r="AT112" s="1020"/>
      <c r="AU112" s="956"/>
      <c r="AV112" s="957"/>
      <c r="AW112" s="957"/>
      <c r="AX112" s="957"/>
      <c r="AY112" s="957"/>
      <c r="AZ112" s="1005" t="s">
        <v>444</v>
      </c>
      <c r="BA112" s="1006"/>
      <c r="BB112" s="1006"/>
      <c r="BC112" s="1006"/>
      <c r="BD112" s="1006"/>
      <c r="BE112" s="1006"/>
      <c r="BF112" s="1006"/>
      <c r="BG112" s="1006"/>
      <c r="BH112" s="1006"/>
      <c r="BI112" s="1006"/>
      <c r="BJ112" s="1006"/>
      <c r="BK112" s="1006"/>
      <c r="BL112" s="1006"/>
      <c r="BM112" s="1006"/>
      <c r="BN112" s="1006"/>
      <c r="BO112" s="1006"/>
      <c r="BP112" s="1007"/>
      <c r="BQ112" s="975">
        <v>23445</v>
      </c>
      <c r="BR112" s="976"/>
      <c r="BS112" s="976"/>
      <c r="BT112" s="976"/>
      <c r="BU112" s="976"/>
      <c r="BV112" s="976" t="s">
        <v>127</v>
      </c>
      <c r="BW112" s="976"/>
      <c r="BX112" s="976"/>
      <c r="BY112" s="976"/>
      <c r="BZ112" s="976"/>
      <c r="CA112" s="976">
        <v>13114</v>
      </c>
      <c r="CB112" s="976"/>
      <c r="CC112" s="976"/>
      <c r="CD112" s="976"/>
      <c r="CE112" s="976"/>
      <c r="CF112" s="970">
        <v>0.4</v>
      </c>
      <c r="CG112" s="971"/>
      <c r="CH112" s="971"/>
      <c r="CI112" s="971"/>
      <c r="CJ112" s="971"/>
      <c r="CK112" s="1001"/>
      <c r="CL112" s="1002"/>
      <c r="CM112" s="972" t="s">
        <v>445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441</v>
      </c>
      <c r="DH112" s="976"/>
      <c r="DI112" s="976"/>
      <c r="DJ112" s="976"/>
      <c r="DK112" s="976"/>
      <c r="DL112" s="976" t="s">
        <v>441</v>
      </c>
      <c r="DM112" s="976"/>
      <c r="DN112" s="976"/>
      <c r="DO112" s="976"/>
      <c r="DP112" s="976"/>
      <c r="DQ112" s="976" t="s">
        <v>441</v>
      </c>
      <c r="DR112" s="976"/>
      <c r="DS112" s="976"/>
      <c r="DT112" s="976"/>
      <c r="DU112" s="976"/>
      <c r="DV112" s="977" t="s">
        <v>127</v>
      </c>
      <c r="DW112" s="977"/>
      <c r="DX112" s="977"/>
      <c r="DY112" s="977"/>
      <c r="DZ112" s="978"/>
    </row>
    <row r="113" spans="1:130" s="246" customFormat="1" ht="26.25" customHeight="1" x14ac:dyDescent="0.2">
      <c r="A113" s="1010"/>
      <c r="B113" s="1011"/>
      <c r="C113" s="1006" t="s">
        <v>446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1309</v>
      </c>
      <c r="AB113" s="990"/>
      <c r="AC113" s="990"/>
      <c r="AD113" s="990"/>
      <c r="AE113" s="991"/>
      <c r="AF113" s="992">
        <v>1529</v>
      </c>
      <c r="AG113" s="990"/>
      <c r="AH113" s="990"/>
      <c r="AI113" s="990"/>
      <c r="AJ113" s="991"/>
      <c r="AK113" s="992">
        <v>1663</v>
      </c>
      <c r="AL113" s="990"/>
      <c r="AM113" s="990"/>
      <c r="AN113" s="990"/>
      <c r="AO113" s="991"/>
      <c r="AP113" s="993">
        <v>0</v>
      </c>
      <c r="AQ113" s="994"/>
      <c r="AR113" s="994"/>
      <c r="AS113" s="994"/>
      <c r="AT113" s="995"/>
      <c r="AU113" s="956"/>
      <c r="AV113" s="957"/>
      <c r="AW113" s="957"/>
      <c r="AX113" s="957"/>
      <c r="AY113" s="957"/>
      <c r="AZ113" s="1005" t="s">
        <v>447</v>
      </c>
      <c r="BA113" s="1006"/>
      <c r="BB113" s="1006"/>
      <c r="BC113" s="1006"/>
      <c r="BD113" s="1006"/>
      <c r="BE113" s="1006"/>
      <c r="BF113" s="1006"/>
      <c r="BG113" s="1006"/>
      <c r="BH113" s="1006"/>
      <c r="BI113" s="1006"/>
      <c r="BJ113" s="1006"/>
      <c r="BK113" s="1006"/>
      <c r="BL113" s="1006"/>
      <c r="BM113" s="1006"/>
      <c r="BN113" s="1006"/>
      <c r="BO113" s="1006"/>
      <c r="BP113" s="1007"/>
      <c r="BQ113" s="975">
        <v>442838</v>
      </c>
      <c r="BR113" s="976"/>
      <c r="BS113" s="976"/>
      <c r="BT113" s="976"/>
      <c r="BU113" s="976"/>
      <c r="BV113" s="976">
        <v>369222</v>
      </c>
      <c r="BW113" s="976"/>
      <c r="BX113" s="976"/>
      <c r="BY113" s="976"/>
      <c r="BZ113" s="976"/>
      <c r="CA113" s="976">
        <v>318171</v>
      </c>
      <c r="CB113" s="976"/>
      <c r="CC113" s="976"/>
      <c r="CD113" s="976"/>
      <c r="CE113" s="976"/>
      <c r="CF113" s="970">
        <v>8.5</v>
      </c>
      <c r="CG113" s="971"/>
      <c r="CH113" s="971"/>
      <c r="CI113" s="971"/>
      <c r="CJ113" s="971"/>
      <c r="CK113" s="1001"/>
      <c r="CL113" s="1002"/>
      <c r="CM113" s="972" t="s">
        <v>448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440</v>
      </c>
      <c r="DM113" s="1015"/>
      <c r="DN113" s="1015"/>
      <c r="DO113" s="1015"/>
      <c r="DP113" s="1016"/>
      <c r="DQ113" s="1017" t="s">
        <v>127</v>
      </c>
      <c r="DR113" s="1015"/>
      <c r="DS113" s="1015"/>
      <c r="DT113" s="1015"/>
      <c r="DU113" s="1016"/>
      <c r="DV113" s="1018" t="s">
        <v>127</v>
      </c>
      <c r="DW113" s="1019"/>
      <c r="DX113" s="1019"/>
      <c r="DY113" s="1019"/>
      <c r="DZ113" s="1020"/>
    </row>
    <row r="114" spans="1:130" s="246" customFormat="1" ht="26.25" customHeight="1" x14ac:dyDescent="0.2">
      <c r="A114" s="1010"/>
      <c r="B114" s="1011"/>
      <c r="C114" s="1006" t="s">
        <v>449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149494</v>
      </c>
      <c r="AB114" s="1015"/>
      <c r="AC114" s="1015"/>
      <c r="AD114" s="1015"/>
      <c r="AE114" s="1016"/>
      <c r="AF114" s="1017">
        <v>118025</v>
      </c>
      <c r="AG114" s="1015"/>
      <c r="AH114" s="1015"/>
      <c r="AI114" s="1015"/>
      <c r="AJ114" s="1016"/>
      <c r="AK114" s="1017">
        <v>50142</v>
      </c>
      <c r="AL114" s="1015"/>
      <c r="AM114" s="1015"/>
      <c r="AN114" s="1015"/>
      <c r="AO114" s="1016"/>
      <c r="AP114" s="1018">
        <v>1.3</v>
      </c>
      <c r="AQ114" s="1019"/>
      <c r="AR114" s="1019"/>
      <c r="AS114" s="1019"/>
      <c r="AT114" s="1020"/>
      <c r="AU114" s="956"/>
      <c r="AV114" s="957"/>
      <c r="AW114" s="957"/>
      <c r="AX114" s="957"/>
      <c r="AY114" s="957"/>
      <c r="AZ114" s="1005" t="s">
        <v>450</v>
      </c>
      <c r="BA114" s="1006"/>
      <c r="BB114" s="1006"/>
      <c r="BC114" s="1006"/>
      <c r="BD114" s="1006"/>
      <c r="BE114" s="1006"/>
      <c r="BF114" s="1006"/>
      <c r="BG114" s="1006"/>
      <c r="BH114" s="1006"/>
      <c r="BI114" s="1006"/>
      <c r="BJ114" s="1006"/>
      <c r="BK114" s="1006"/>
      <c r="BL114" s="1006"/>
      <c r="BM114" s="1006"/>
      <c r="BN114" s="1006"/>
      <c r="BO114" s="1006"/>
      <c r="BP114" s="1007"/>
      <c r="BQ114" s="975">
        <v>1236636</v>
      </c>
      <c r="BR114" s="976"/>
      <c r="BS114" s="976"/>
      <c r="BT114" s="976"/>
      <c r="BU114" s="976"/>
      <c r="BV114" s="976">
        <v>1241433</v>
      </c>
      <c r="BW114" s="976"/>
      <c r="BX114" s="976"/>
      <c r="BY114" s="976"/>
      <c r="BZ114" s="976"/>
      <c r="CA114" s="976">
        <v>1232832</v>
      </c>
      <c r="CB114" s="976"/>
      <c r="CC114" s="976"/>
      <c r="CD114" s="976"/>
      <c r="CE114" s="976"/>
      <c r="CF114" s="970">
        <v>32.9</v>
      </c>
      <c r="CG114" s="971"/>
      <c r="CH114" s="971"/>
      <c r="CI114" s="971"/>
      <c r="CJ114" s="971"/>
      <c r="CK114" s="1001"/>
      <c r="CL114" s="1002"/>
      <c r="CM114" s="972" t="s">
        <v>451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127</v>
      </c>
      <c r="DH114" s="1015"/>
      <c r="DI114" s="1015"/>
      <c r="DJ114" s="1015"/>
      <c r="DK114" s="1016"/>
      <c r="DL114" s="1017" t="s">
        <v>441</v>
      </c>
      <c r="DM114" s="1015"/>
      <c r="DN114" s="1015"/>
      <c r="DO114" s="1015"/>
      <c r="DP114" s="1016"/>
      <c r="DQ114" s="1017" t="s">
        <v>440</v>
      </c>
      <c r="DR114" s="1015"/>
      <c r="DS114" s="1015"/>
      <c r="DT114" s="1015"/>
      <c r="DU114" s="1016"/>
      <c r="DV114" s="1018" t="s">
        <v>127</v>
      </c>
      <c r="DW114" s="1019"/>
      <c r="DX114" s="1019"/>
      <c r="DY114" s="1019"/>
      <c r="DZ114" s="1020"/>
    </row>
    <row r="115" spans="1:130" s="246" customFormat="1" ht="26.25" customHeight="1" x14ac:dyDescent="0.2">
      <c r="A115" s="1010"/>
      <c r="B115" s="1011"/>
      <c r="C115" s="1006" t="s">
        <v>452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2543</v>
      </c>
      <c r="AB115" s="990"/>
      <c r="AC115" s="990"/>
      <c r="AD115" s="990"/>
      <c r="AE115" s="991"/>
      <c r="AF115" s="992">
        <v>2016</v>
      </c>
      <c r="AG115" s="990"/>
      <c r="AH115" s="990"/>
      <c r="AI115" s="990"/>
      <c r="AJ115" s="991"/>
      <c r="AK115" s="992">
        <v>343</v>
      </c>
      <c r="AL115" s="990"/>
      <c r="AM115" s="990"/>
      <c r="AN115" s="990"/>
      <c r="AO115" s="991"/>
      <c r="AP115" s="993">
        <v>0</v>
      </c>
      <c r="AQ115" s="994"/>
      <c r="AR115" s="994"/>
      <c r="AS115" s="994"/>
      <c r="AT115" s="995"/>
      <c r="AU115" s="956"/>
      <c r="AV115" s="957"/>
      <c r="AW115" s="957"/>
      <c r="AX115" s="957"/>
      <c r="AY115" s="957"/>
      <c r="AZ115" s="1005" t="s">
        <v>453</v>
      </c>
      <c r="BA115" s="1006"/>
      <c r="BB115" s="1006"/>
      <c r="BC115" s="1006"/>
      <c r="BD115" s="1006"/>
      <c r="BE115" s="1006"/>
      <c r="BF115" s="1006"/>
      <c r="BG115" s="1006"/>
      <c r="BH115" s="1006"/>
      <c r="BI115" s="1006"/>
      <c r="BJ115" s="1006"/>
      <c r="BK115" s="1006"/>
      <c r="BL115" s="1006"/>
      <c r="BM115" s="1006"/>
      <c r="BN115" s="1006"/>
      <c r="BO115" s="1006"/>
      <c r="BP115" s="1007"/>
      <c r="BQ115" s="975">
        <v>7111</v>
      </c>
      <c r="BR115" s="976"/>
      <c r="BS115" s="976"/>
      <c r="BT115" s="976"/>
      <c r="BU115" s="976"/>
      <c r="BV115" s="976">
        <v>9143</v>
      </c>
      <c r="BW115" s="976"/>
      <c r="BX115" s="976"/>
      <c r="BY115" s="976"/>
      <c r="BZ115" s="976"/>
      <c r="CA115" s="976" t="s">
        <v>127</v>
      </c>
      <c r="CB115" s="976"/>
      <c r="CC115" s="976"/>
      <c r="CD115" s="976"/>
      <c r="CE115" s="976"/>
      <c r="CF115" s="970" t="s">
        <v>127</v>
      </c>
      <c r="CG115" s="971"/>
      <c r="CH115" s="971"/>
      <c r="CI115" s="971"/>
      <c r="CJ115" s="971"/>
      <c r="CK115" s="1001"/>
      <c r="CL115" s="1002"/>
      <c r="CM115" s="1005" t="s">
        <v>454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441</v>
      </c>
      <c r="DH115" s="1015"/>
      <c r="DI115" s="1015"/>
      <c r="DJ115" s="1015"/>
      <c r="DK115" s="1016"/>
      <c r="DL115" s="1017" t="s">
        <v>127</v>
      </c>
      <c r="DM115" s="1015"/>
      <c r="DN115" s="1015"/>
      <c r="DO115" s="1015"/>
      <c r="DP115" s="1016"/>
      <c r="DQ115" s="1017" t="s">
        <v>441</v>
      </c>
      <c r="DR115" s="1015"/>
      <c r="DS115" s="1015"/>
      <c r="DT115" s="1015"/>
      <c r="DU115" s="1016"/>
      <c r="DV115" s="1018" t="s">
        <v>441</v>
      </c>
      <c r="DW115" s="1019"/>
      <c r="DX115" s="1019"/>
      <c r="DY115" s="1019"/>
      <c r="DZ115" s="1020"/>
    </row>
    <row r="116" spans="1:130" s="246" customFormat="1" ht="26.25" customHeight="1" x14ac:dyDescent="0.2">
      <c r="A116" s="1012"/>
      <c r="B116" s="1013"/>
      <c r="C116" s="1021" t="s">
        <v>455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127</v>
      </c>
      <c r="AB116" s="1015"/>
      <c r="AC116" s="1015"/>
      <c r="AD116" s="1015"/>
      <c r="AE116" s="1016"/>
      <c r="AF116" s="1017" t="s">
        <v>441</v>
      </c>
      <c r="AG116" s="1015"/>
      <c r="AH116" s="1015"/>
      <c r="AI116" s="1015"/>
      <c r="AJ116" s="1016"/>
      <c r="AK116" s="1017" t="s">
        <v>127</v>
      </c>
      <c r="AL116" s="1015"/>
      <c r="AM116" s="1015"/>
      <c r="AN116" s="1015"/>
      <c r="AO116" s="1016"/>
      <c r="AP116" s="1018" t="s">
        <v>127</v>
      </c>
      <c r="AQ116" s="1019"/>
      <c r="AR116" s="1019"/>
      <c r="AS116" s="1019"/>
      <c r="AT116" s="1020"/>
      <c r="AU116" s="956"/>
      <c r="AV116" s="957"/>
      <c r="AW116" s="957"/>
      <c r="AX116" s="957"/>
      <c r="AY116" s="957"/>
      <c r="AZ116" s="1023" t="s">
        <v>456</v>
      </c>
      <c r="BA116" s="1024"/>
      <c r="BB116" s="1024"/>
      <c r="BC116" s="1024"/>
      <c r="BD116" s="1024"/>
      <c r="BE116" s="1024"/>
      <c r="BF116" s="1024"/>
      <c r="BG116" s="1024"/>
      <c r="BH116" s="1024"/>
      <c r="BI116" s="1024"/>
      <c r="BJ116" s="1024"/>
      <c r="BK116" s="1024"/>
      <c r="BL116" s="1024"/>
      <c r="BM116" s="1024"/>
      <c r="BN116" s="1024"/>
      <c r="BO116" s="1024"/>
      <c r="BP116" s="1025"/>
      <c r="BQ116" s="975" t="s">
        <v>440</v>
      </c>
      <c r="BR116" s="976"/>
      <c r="BS116" s="976"/>
      <c r="BT116" s="976"/>
      <c r="BU116" s="976"/>
      <c r="BV116" s="976" t="s">
        <v>441</v>
      </c>
      <c r="BW116" s="976"/>
      <c r="BX116" s="976"/>
      <c r="BY116" s="976"/>
      <c r="BZ116" s="976"/>
      <c r="CA116" s="976" t="s">
        <v>441</v>
      </c>
      <c r="CB116" s="976"/>
      <c r="CC116" s="976"/>
      <c r="CD116" s="976"/>
      <c r="CE116" s="976"/>
      <c r="CF116" s="970" t="s">
        <v>127</v>
      </c>
      <c r="CG116" s="971"/>
      <c r="CH116" s="971"/>
      <c r="CI116" s="971"/>
      <c r="CJ116" s="971"/>
      <c r="CK116" s="1001"/>
      <c r="CL116" s="1002"/>
      <c r="CM116" s="972" t="s">
        <v>457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127</v>
      </c>
      <c r="DH116" s="1015"/>
      <c r="DI116" s="1015"/>
      <c r="DJ116" s="1015"/>
      <c r="DK116" s="1016"/>
      <c r="DL116" s="1017" t="s">
        <v>441</v>
      </c>
      <c r="DM116" s="1015"/>
      <c r="DN116" s="1015"/>
      <c r="DO116" s="1015"/>
      <c r="DP116" s="1016"/>
      <c r="DQ116" s="1017" t="s">
        <v>127</v>
      </c>
      <c r="DR116" s="1015"/>
      <c r="DS116" s="1015"/>
      <c r="DT116" s="1015"/>
      <c r="DU116" s="1016"/>
      <c r="DV116" s="1018" t="s">
        <v>127</v>
      </c>
      <c r="DW116" s="1019"/>
      <c r="DX116" s="1019"/>
      <c r="DY116" s="1019"/>
      <c r="DZ116" s="1020"/>
    </row>
    <row r="117" spans="1:130" s="246" customFormat="1" ht="26.25" customHeight="1" x14ac:dyDescent="0.2">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458</v>
      </c>
      <c r="Z117" s="942"/>
      <c r="AA117" s="1032">
        <v>759286</v>
      </c>
      <c r="AB117" s="1033"/>
      <c r="AC117" s="1033"/>
      <c r="AD117" s="1033"/>
      <c r="AE117" s="1034"/>
      <c r="AF117" s="1035">
        <v>682780</v>
      </c>
      <c r="AG117" s="1033"/>
      <c r="AH117" s="1033"/>
      <c r="AI117" s="1033"/>
      <c r="AJ117" s="1034"/>
      <c r="AK117" s="1035">
        <v>631866</v>
      </c>
      <c r="AL117" s="1033"/>
      <c r="AM117" s="1033"/>
      <c r="AN117" s="1033"/>
      <c r="AO117" s="1034"/>
      <c r="AP117" s="1036"/>
      <c r="AQ117" s="1037"/>
      <c r="AR117" s="1037"/>
      <c r="AS117" s="1037"/>
      <c r="AT117" s="1038"/>
      <c r="AU117" s="956"/>
      <c r="AV117" s="957"/>
      <c r="AW117" s="957"/>
      <c r="AX117" s="957"/>
      <c r="AY117" s="957"/>
      <c r="AZ117" s="1023" t="s">
        <v>459</v>
      </c>
      <c r="BA117" s="1024"/>
      <c r="BB117" s="1024"/>
      <c r="BC117" s="1024"/>
      <c r="BD117" s="1024"/>
      <c r="BE117" s="1024"/>
      <c r="BF117" s="1024"/>
      <c r="BG117" s="1024"/>
      <c r="BH117" s="1024"/>
      <c r="BI117" s="1024"/>
      <c r="BJ117" s="1024"/>
      <c r="BK117" s="1024"/>
      <c r="BL117" s="1024"/>
      <c r="BM117" s="1024"/>
      <c r="BN117" s="1024"/>
      <c r="BO117" s="1024"/>
      <c r="BP117" s="1025"/>
      <c r="BQ117" s="975" t="s">
        <v>460</v>
      </c>
      <c r="BR117" s="976"/>
      <c r="BS117" s="976"/>
      <c r="BT117" s="976"/>
      <c r="BU117" s="976"/>
      <c r="BV117" s="976" t="s">
        <v>461</v>
      </c>
      <c r="BW117" s="976"/>
      <c r="BX117" s="976"/>
      <c r="BY117" s="976"/>
      <c r="BZ117" s="976"/>
      <c r="CA117" s="976" t="s">
        <v>460</v>
      </c>
      <c r="CB117" s="976"/>
      <c r="CC117" s="976"/>
      <c r="CD117" s="976"/>
      <c r="CE117" s="976"/>
      <c r="CF117" s="970" t="s">
        <v>461</v>
      </c>
      <c r="CG117" s="971"/>
      <c r="CH117" s="971"/>
      <c r="CI117" s="971"/>
      <c r="CJ117" s="971"/>
      <c r="CK117" s="1001"/>
      <c r="CL117" s="1002"/>
      <c r="CM117" s="972" t="s">
        <v>462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461</v>
      </c>
      <c r="DH117" s="1015"/>
      <c r="DI117" s="1015"/>
      <c r="DJ117" s="1015"/>
      <c r="DK117" s="1016"/>
      <c r="DL117" s="1017" t="s">
        <v>461</v>
      </c>
      <c r="DM117" s="1015"/>
      <c r="DN117" s="1015"/>
      <c r="DO117" s="1015"/>
      <c r="DP117" s="1016"/>
      <c r="DQ117" s="1017" t="s">
        <v>461</v>
      </c>
      <c r="DR117" s="1015"/>
      <c r="DS117" s="1015"/>
      <c r="DT117" s="1015"/>
      <c r="DU117" s="1016"/>
      <c r="DV117" s="1018" t="s">
        <v>461</v>
      </c>
      <c r="DW117" s="1019"/>
      <c r="DX117" s="1019"/>
      <c r="DY117" s="1019"/>
      <c r="DZ117" s="1020"/>
    </row>
    <row r="118" spans="1:130" s="246" customFormat="1" ht="26.25" customHeight="1" x14ac:dyDescent="0.2">
      <c r="A118" s="960" t="s">
        <v>430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427</v>
      </c>
      <c r="AB118" s="941"/>
      <c r="AC118" s="941"/>
      <c r="AD118" s="941"/>
      <c r="AE118" s="942"/>
      <c r="AF118" s="940" t="s">
        <v>428</v>
      </c>
      <c r="AG118" s="941"/>
      <c r="AH118" s="941"/>
      <c r="AI118" s="941"/>
      <c r="AJ118" s="942"/>
      <c r="AK118" s="940" t="s">
        <v>303</v>
      </c>
      <c r="AL118" s="941"/>
      <c r="AM118" s="941"/>
      <c r="AN118" s="941"/>
      <c r="AO118" s="942"/>
      <c r="AP118" s="1027" t="s">
        <v>429</v>
      </c>
      <c r="AQ118" s="1028"/>
      <c r="AR118" s="1028"/>
      <c r="AS118" s="1028"/>
      <c r="AT118" s="1029"/>
      <c r="AU118" s="956"/>
      <c r="AV118" s="957"/>
      <c r="AW118" s="957"/>
      <c r="AX118" s="957"/>
      <c r="AY118" s="957"/>
      <c r="AZ118" s="1030" t="s">
        <v>463</v>
      </c>
      <c r="BA118" s="1021"/>
      <c r="BB118" s="1021"/>
      <c r="BC118" s="1021"/>
      <c r="BD118" s="1021"/>
      <c r="BE118" s="1021"/>
      <c r="BF118" s="1021"/>
      <c r="BG118" s="1021"/>
      <c r="BH118" s="1021"/>
      <c r="BI118" s="1021"/>
      <c r="BJ118" s="1021"/>
      <c r="BK118" s="1021"/>
      <c r="BL118" s="1021"/>
      <c r="BM118" s="1021"/>
      <c r="BN118" s="1021"/>
      <c r="BO118" s="1021"/>
      <c r="BP118" s="1022"/>
      <c r="BQ118" s="1053" t="s">
        <v>461</v>
      </c>
      <c r="BR118" s="1054"/>
      <c r="BS118" s="1054"/>
      <c r="BT118" s="1054"/>
      <c r="BU118" s="1054"/>
      <c r="BV118" s="1054" t="s">
        <v>461</v>
      </c>
      <c r="BW118" s="1054"/>
      <c r="BX118" s="1054"/>
      <c r="BY118" s="1054"/>
      <c r="BZ118" s="1054"/>
      <c r="CA118" s="1054" t="s">
        <v>461</v>
      </c>
      <c r="CB118" s="1054"/>
      <c r="CC118" s="1054"/>
      <c r="CD118" s="1054"/>
      <c r="CE118" s="1054"/>
      <c r="CF118" s="970" t="s">
        <v>461</v>
      </c>
      <c r="CG118" s="971"/>
      <c r="CH118" s="971"/>
      <c r="CI118" s="971"/>
      <c r="CJ118" s="971"/>
      <c r="CK118" s="1001"/>
      <c r="CL118" s="1002"/>
      <c r="CM118" s="972" t="s">
        <v>464</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461</v>
      </c>
      <c r="DH118" s="1015"/>
      <c r="DI118" s="1015"/>
      <c r="DJ118" s="1015"/>
      <c r="DK118" s="1016"/>
      <c r="DL118" s="1017" t="s">
        <v>461</v>
      </c>
      <c r="DM118" s="1015"/>
      <c r="DN118" s="1015"/>
      <c r="DO118" s="1015"/>
      <c r="DP118" s="1016"/>
      <c r="DQ118" s="1017" t="s">
        <v>461</v>
      </c>
      <c r="DR118" s="1015"/>
      <c r="DS118" s="1015"/>
      <c r="DT118" s="1015"/>
      <c r="DU118" s="1016"/>
      <c r="DV118" s="1018" t="s">
        <v>461</v>
      </c>
      <c r="DW118" s="1019"/>
      <c r="DX118" s="1019"/>
      <c r="DY118" s="1019"/>
      <c r="DZ118" s="1020"/>
    </row>
    <row r="119" spans="1:130" s="246" customFormat="1" ht="26.25" customHeight="1" x14ac:dyDescent="0.2">
      <c r="A119" s="1114" t="s">
        <v>433</v>
      </c>
      <c r="B119" s="1000"/>
      <c r="C119" s="979" t="s">
        <v>434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465</v>
      </c>
      <c r="AB119" s="948"/>
      <c r="AC119" s="948"/>
      <c r="AD119" s="948"/>
      <c r="AE119" s="949"/>
      <c r="AF119" s="950" t="s">
        <v>460</v>
      </c>
      <c r="AG119" s="948"/>
      <c r="AH119" s="948"/>
      <c r="AI119" s="948"/>
      <c r="AJ119" s="949"/>
      <c r="AK119" s="950" t="s">
        <v>466</v>
      </c>
      <c r="AL119" s="948"/>
      <c r="AM119" s="948"/>
      <c r="AN119" s="948"/>
      <c r="AO119" s="949"/>
      <c r="AP119" s="951" t="s">
        <v>461</v>
      </c>
      <c r="AQ119" s="952"/>
      <c r="AR119" s="952"/>
      <c r="AS119" s="952"/>
      <c r="AT119" s="953"/>
      <c r="AU119" s="958"/>
      <c r="AV119" s="959"/>
      <c r="AW119" s="959"/>
      <c r="AX119" s="959"/>
      <c r="AY119" s="959"/>
      <c r="AZ119" s="277" t="s">
        <v>184</v>
      </c>
      <c r="BA119" s="277"/>
      <c r="BB119" s="277"/>
      <c r="BC119" s="277"/>
      <c r="BD119" s="277"/>
      <c r="BE119" s="277"/>
      <c r="BF119" s="277"/>
      <c r="BG119" s="277"/>
      <c r="BH119" s="277"/>
      <c r="BI119" s="277"/>
      <c r="BJ119" s="277"/>
      <c r="BK119" s="277"/>
      <c r="BL119" s="277"/>
      <c r="BM119" s="277"/>
      <c r="BN119" s="277"/>
      <c r="BO119" s="1031" t="s">
        <v>467</v>
      </c>
      <c r="BP119" s="1062"/>
      <c r="BQ119" s="1053">
        <v>7831912</v>
      </c>
      <c r="BR119" s="1054"/>
      <c r="BS119" s="1054"/>
      <c r="BT119" s="1054"/>
      <c r="BU119" s="1054"/>
      <c r="BV119" s="1054">
        <v>7492554</v>
      </c>
      <c r="BW119" s="1054"/>
      <c r="BX119" s="1054"/>
      <c r="BY119" s="1054"/>
      <c r="BZ119" s="1054"/>
      <c r="CA119" s="1054">
        <v>7430231</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2359</v>
      </c>
      <c r="DH119" s="1040"/>
      <c r="DI119" s="1040"/>
      <c r="DJ119" s="1040"/>
      <c r="DK119" s="1041"/>
      <c r="DL119" s="1039">
        <v>2016</v>
      </c>
      <c r="DM119" s="1040"/>
      <c r="DN119" s="1040"/>
      <c r="DO119" s="1040"/>
      <c r="DP119" s="1041"/>
      <c r="DQ119" s="1039" t="s">
        <v>461</v>
      </c>
      <c r="DR119" s="1040"/>
      <c r="DS119" s="1040"/>
      <c r="DT119" s="1040"/>
      <c r="DU119" s="1041"/>
      <c r="DV119" s="1042" t="s">
        <v>469</v>
      </c>
      <c r="DW119" s="1043"/>
      <c r="DX119" s="1043"/>
      <c r="DY119" s="1043"/>
      <c r="DZ119" s="1044"/>
    </row>
    <row r="120" spans="1:130" s="246" customFormat="1" ht="26.25" customHeight="1" x14ac:dyDescent="0.2">
      <c r="A120" s="1115"/>
      <c r="B120" s="1002"/>
      <c r="C120" s="972" t="s">
        <v>439</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466</v>
      </c>
      <c r="AB120" s="1015"/>
      <c r="AC120" s="1015"/>
      <c r="AD120" s="1015"/>
      <c r="AE120" s="1016"/>
      <c r="AF120" s="1017" t="s">
        <v>461</v>
      </c>
      <c r="AG120" s="1015"/>
      <c r="AH120" s="1015"/>
      <c r="AI120" s="1015"/>
      <c r="AJ120" s="1016"/>
      <c r="AK120" s="1017" t="s">
        <v>461</v>
      </c>
      <c r="AL120" s="1015"/>
      <c r="AM120" s="1015"/>
      <c r="AN120" s="1015"/>
      <c r="AO120" s="1016"/>
      <c r="AP120" s="1018" t="s">
        <v>461</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2827266</v>
      </c>
      <c r="BR120" s="983"/>
      <c r="BS120" s="983"/>
      <c r="BT120" s="983"/>
      <c r="BU120" s="983"/>
      <c r="BV120" s="983">
        <v>2940879</v>
      </c>
      <c r="BW120" s="983"/>
      <c r="BX120" s="983"/>
      <c r="BY120" s="983"/>
      <c r="BZ120" s="983"/>
      <c r="CA120" s="983">
        <v>3054276</v>
      </c>
      <c r="CB120" s="983"/>
      <c r="CC120" s="983"/>
      <c r="CD120" s="983"/>
      <c r="CE120" s="983"/>
      <c r="CF120" s="997">
        <v>81.5</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v>23445</v>
      </c>
      <c r="DH120" s="983"/>
      <c r="DI120" s="983"/>
      <c r="DJ120" s="983"/>
      <c r="DK120" s="983"/>
      <c r="DL120" s="983" t="s">
        <v>461</v>
      </c>
      <c r="DM120" s="983"/>
      <c r="DN120" s="983"/>
      <c r="DO120" s="983"/>
      <c r="DP120" s="983"/>
      <c r="DQ120" s="983">
        <v>13114</v>
      </c>
      <c r="DR120" s="983"/>
      <c r="DS120" s="983"/>
      <c r="DT120" s="983"/>
      <c r="DU120" s="983"/>
      <c r="DV120" s="984">
        <v>0.4</v>
      </c>
      <c r="DW120" s="984"/>
      <c r="DX120" s="984"/>
      <c r="DY120" s="984"/>
      <c r="DZ120" s="985"/>
    </row>
    <row r="121" spans="1:130" s="246" customFormat="1" ht="26.25" customHeight="1" x14ac:dyDescent="0.2">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461</v>
      </c>
      <c r="AB121" s="1015"/>
      <c r="AC121" s="1015"/>
      <c r="AD121" s="1015"/>
      <c r="AE121" s="1016"/>
      <c r="AF121" s="1017" t="s">
        <v>461</v>
      </c>
      <c r="AG121" s="1015"/>
      <c r="AH121" s="1015"/>
      <c r="AI121" s="1015"/>
      <c r="AJ121" s="1016"/>
      <c r="AK121" s="1017" t="s">
        <v>469</v>
      </c>
      <c r="AL121" s="1015"/>
      <c r="AM121" s="1015"/>
      <c r="AN121" s="1015"/>
      <c r="AO121" s="1016"/>
      <c r="AP121" s="1018" t="s">
        <v>460</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213442</v>
      </c>
      <c r="BR121" s="976"/>
      <c r="BS121" s="976"/>
      <c r="BT121" s="976"/>
      <c r="BU121" s="976"/>
      <c r="BV121" s="976">
        <v>226658</v>
      </c>
      <c r="BW121" s="976"/>
      <c r="BX121" s="976"/>
      <c r="BY121" s="976"/>
      <c r="BZ121" s="976"/>
      <c r="CA121" s="976">
        <v>228014</v>
      </c>
      <c r="CB121" s="976"/>
      <c r="CC121" s="976"/>
      <c r="CD121" s="976"/>
      <c r="CE121" s="976"/>
      <c r="CF121" s="970">
        <v>6.1</v>
      </c>
      <c r="CG121" s="971"/>
      <c r="CH121" s="971"/>
      <c r="CI121" s="971"/>
      <c r="CJ121" s="971"/>
      <c r="CK121" s="1066"/>
      <c r="CL121" s="1067"/>
      <c r="CM121" s="1067"/>
      <c r="CN121" s="1067"/>
      <c r="CO121" s="1068"/>
      <c r="CP121" s="1076" t="s">
        <v>476</v>
      </c>
      <c r="CQ121" s="1077"/>
      <c r="CR121" s="1077"/>
      <c r="CS121" s="1077"/>
      <c r="CT121" s="1077"/>
      <c r="CU121" s="1077"/>
      <c r="CV121" s="1077"/>
      <c r="CW121" s="1077"/>
      <c r="CX121" s="1077"/>
      <c r="CY121" s="1077"/>
      <c r="CZ121" s="1077"/>
      <c r="DA121" s="1077"/>
      <c r="DB121" s="1077"/>
      <c r="DC121" s="1077"/>
      <c r="DD121" s="1077"/>
      <c r="DE121" s="1077"/>
      <c r="DF121" s="1078"/>
      <c r="DG121" s="975" t="s">
        <v>460</v>
      </c>
      <c r="DH121" s="976"/>
      <c r="DI121" s="976"/>
      <c r="DJ121" s="976"/>
      <c r="DK121" s="976"/>
      <c r="DL121" s="976" t="s">
        <v>461</v>
      </c>
      <c r="DM121" s="976"/>
      <c r="DN121" s="976"/>
      <c r="DO121" s="976"/>
      <c r="DP121" s="976"/>
      <c r="DQ121" s="976" t="s">
        <v>461</v>
      </c>
      <c r="DR121" s="976"/>
      <c r="DS121" s="976"/>
      <c r="DT121" s="976"/>
      <c r="DU121" s="976"/>
      <c r="DV121" s="977" t="s">
        <v>465</v>
      </c>
      <c r="DW121" s="977"/>
      <c r="DX121" s="977"/>
      <c r="DY121" s="977"/>
      <c r="DZ121" s="978"/>
    </row>
    <row r="122" spans="1:130" s="246" customFormat="1" ht="26.25" customHeight="1" x14ac:dyDescent="0.2">
      <c r="A122" s="1115"/>
      <c r="B122" s="1002"/>
      <c r="C122" s="972" t="s">
        <v>451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461</v>
      </c>
      <c r="AB122" s="1015"/>
      <c r="AC122" s="1015"/>
      <c r="AD122" s="1015"/>
      <c r="AE122" s="1016"/>
      <c r="AF122" s="1017" t="s">
        <v>461</v>
      </c>
      <c r="AG122" s="1015"/>
      <c r="AH122" s="1015"/>
      <c r="AI122" s="1015"/>
      <c r="AJ122" s="1016"/>
      <c r="AK122" s="1017" t="s">
        <v>461</v>
      </c>
      <c r="AL122" s="1015"/>
      <c r="AM122" s="1015"/>
      <c r="AN122" s="1015"/>
      <c r="AO122" s="1016"/>
      <c r="AP122" s="1018" t="s">
        <v>461</v>
      </c>
      <c r="AQ122" s="1019"/>
      <c r="AR122" s="1019"/>
      <c r="AS122" s="1019"/>
      <c r="AT122" s="1020"/>
      <c r="AU122" s="1048"/>
      <c r="AV122" s="1049"/>
      <c r="AW122" s="1049"/>
      <c r="AX122" s="1049"/>
      <c r="AY122" s="1050"/>
      <c r="AZ122" s="1030" t="s">
        <v>477</v>
      </c>
      <c r="BA122" s="1021"/>
      <c r="BB122" s="1021"/>
      <c r="BC122" s="1021"/>
      <c r="BD122" s="1021"/>
      <c r="BE122" s="1021"/>
      <c r="BF122" s="1021"/>
      <c r="BG122" s="1021"/>
      <c r="BH122" s="1021"/>
      <c r="BI122" s="1021"/>
      <c r="BJ122" s="1021"/>
      <c r="BK122" s="1021"/>
      <c r="BL122" s="1021"/>
      <c r="BM122" s="1021"/>
      <c r="BN122" s="1021"/>
      <c r="BO122" s="1021"/>
      <c r="BP122" s="1022"/>
      <c r="BQ122" s="1053">
        <v>3834061</v>
      </c>
      <c r="BR122" s="1054"/>
      <c r="BS122" s="1054"/>
      <c r="BT122" s="1054"/>
      <c r="BU122" s="1054"/>
      <c r="BV122" s="1054">
        <v>3673292</v>
      </c>
      <c r="BW122" s="1054"/>
      <c r="BX122" s="1054"/>
      <c r="BY122" s="1054"/>
      <c r="BZ122" s="1054"/>
      <c r="CA122" s="1054">
        <v>3889394</v>
      </c>
      <c r="CB122" s="1054"/>
      <c r="CC122" s="1054"/>
      <c r="CD122" s="1054"/>
      <c r="CE122" s="1054"/>
      <c r="CF122" s="1074">
        <v>103.8</v>
      </c>
      <c r="CG122" s="1075"/>
      <c r="CH122" s="1075"/>
      <c r="CI122" s="1075"/>
      <c r="CJ122" s="1075"/>
      <c r="CK122" s="1066"/>
      <c r="CL122" s="1067"/>
      <c r="CM122" s="1067"/>
      <c r="CN122" s="1067"/>
      <c r="CO122" s="1068"/>
      <c r="CP122" s="1076" t="s">
        <v>478</v>
      </c>
      <c r="CQ122" s="1077"/>
      <c r="CR122" s="1077"/>
      <c r="CS122" s="1077"/>
      <c r="CT122" s="1077"/>
      <c r="CU122" s="1077"/>
      <c r="CV122" s="1077"/>
      <c r="CW122" s="1077"/>
      <c r="CX122" s="1077"/>
      <c r="CY122" s="1077"/>
      <c r="CZ122" s="1077"/>
      <c r="DA122" s="1077"/>
      <c r="DB122" s="1077"/>
      <c r="DC122" s="1077"/>
      <c r="DD122" s="1077"/>
      <c r="DE122" s="1077"/>
      <c r="DF122" s="1078"/>
      <c r="DG122" s="975" t="s">
        <v>461</v>
      </c>
      <c r="DH122" s="976"/>
      <c r="DI122" s="976"/>
      <c r="DJ122" s="976"/>
      <c r="DK122" s="976"/>
      <c r="DL122" s="976" t="s">
        <v>461</v>
      </c>
      <c r="DM122" s="976"/>
      <c r="DN122" s="976"/>
      <c r="DO122" s="976"/>
      <c r="DP122" s="976"/>
      <c r="DQ122" s="976" t="s">
        <v>461</v>
      </c>
      <c r="DR122" s="976"/>
      <c r="DS122" s="976"/>
      <c r="DT122" s="976"/>
      <c r="DU122" s="976"/>
      <c r="DV122" s="977" t="s">
        <v>469</v>
      </c>
      <c r="DW122" s="977"/>
      <c r="DX122" s="977"/>
      <c r="DY122" s="977"/>
      <c r="DZ122" s="978"/>
    </row>
    <row r="123" spans="1:130" s="246" customFormat="1" ht="26.25" customHeight="1" x14ac:dyDescent="0.2">
      <c r="A123" s="1115"/>
      <c r="B123" s="1002"/>
      <c r="C123" s="972" t="s">
        <v>457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461</v>
      </c>
      <c r="AB123" s="1015"/>
      <c r="AC123" s="1015"/>
      <c r="AD123" s="1015"/>
      <c r="AE123" s="1016"/>
      <c r="AF123" s="1017" t="s">
        <v>466</v>
      </c>
      <c r="AG123" s="1015"/>
      <c r="AH123" s="1015"/>
      <c r="AI123" s="1015"/>
      <c r="AJ123" s="1016"/>
      <c r="AK123" s="1017" t="s">
        <v>461</v>
      </c>
      <c r="AL123" s="1015"/>
      <c r="AM123" s="1015"/>
      <c r="AN123" s="1015"/>
      <c r="AO123" s="1016"/>
      <c r="AP123" s="1018" t="s">
        <v>466</v>
      </c>
      <c r="AQ123" s="1019"/>
      <c r="AR123" s="1019"/>
      <c r="AS123" s="1019"/>
      <c r="AT123" s="1020"/>
      <c r="AU123" s="1051"/>
      <c r="AV123" s="1052"/>
      <c r="AW123" s="1052"/>
      <c r="AX123" s="1052"/>
      <c r="AY123" s="1052"/>
      <c r="AZ123" s="277" t="s">
        <v>184</v>
      </c>
      <c r="BA123" s="277"/>
      <c r="BB123" s="277"/>
      <c r="BC123" s="277"/>
      <c r="BD123" s="277"/>
      <c r="BE123" s="277"/>
      <c r="BF123" s="277"/>
      <c r="BG123" s="277"/>
      <c r="BH123" s="277"/>
      <c r="BI123" s="277"/>
      <c r="BJ123" s="277"/>
      <c r="BK123" s="277"/>
      <c r="BL123" s="277"/>
      <c r="BM123" s="277"/>
      <c r="BN123" s="277"/>
      <c r="BO123" s="1031" t="s">
        <v>479</v>
      </c>
      <c r="BP123" s="1062"/>
      <c r="BQ123" s="1121">
        <v>6874769</v>
      </c>
      <c r="BR123" s="1122"/>
      <c r="BS123" s="1122"/>
      <c r="BT123" s="1122"/>
      <c r="BU123" s="1122"/>
      <c r="BV123" s="1122">
        <v>6840829</v>
      </c>
      <c r="BW123" s="1122"/>
      <c r="BX123" s="1122"/>
      <c r="BY123" s="1122"/>
      <c r="BZ123" s="1122"/>
      <c r="CA123" s="1122">
        <v>7171684</v>
      </c>
      <c r="CB123" s="1122"/>
      <c r="CC123" s="1122"/>
      <c r="CD123" s="1122"/>
      <c r="CE123" s="1122"/>
      <c r="CF123" s="1055"/>
      <c r="CG123" s="1056"/>
      <c r="CH123" s="1056"/>
      <c r="CI123" s="1056"/>
      <c r="CJ123" s="1057"/>
      <c r="CK123" s="1066"/>
      <c r="CL123" s="1067"/>
      <c r="CM123" s="1067"/>
      <c r="CN123" s="1067"/>
      <c r="CO123" s="1068"/>
      <c r="CP123" s="1076" t="s">
        <v>480</v>
      </c>
      <c r="CQ123" s="1077"/>
      <c r="CR123" s="1077"/>
      <c r="CS123" s="1077"/>
      <c r="CT123" s="1077"/>
      <c r="CU123" s="1077"/>
      <c r="CV123" s="1077"/>
      <c r="CW123" s="1077"/>
      <c r="CX123" s="1077"/>
      <c r="CY123" s="1077"/>
      <c r="CZ123" s="1077"/>
      <c r="DA123" s="1077"/>
      <c r="DB123" s="1077"/>
      <c r="DC123" s="1077"/>
      <c r="DD123" s="1077"/>
      <c r="DE123" s="1077"/>
      <c r="DF123" s="1078"/>
      <c r="DG123" s="1014" t="s">
        <v>461</v>
      </c>
      <c r="DH123" s="1015"/>
      <c r="DI123" s="1015"/>
      <c r="DJ123" s="1015"/>
      <c r="DK123" s="1016"/>
      <c r="DL123" s="1017" t="s">
        <v>461</v>
      </c>
      <c r="DM123" s="1015"/>
      <c r="DN123" s="1015"/>
      <c r="DO123" s="1015"/>
      <c r="DP123" s="1016"/>
      <c r="DQ123" s="1017" t="s">
        <v>461</v>
      </c>
      <c r="DR123" s="1015"/>
      <c r="DS123" s="1015"/>
      <c r="DT123" s="1015"/>
      <c r="DU123" s="1016"/>
      <c r="DV123" s="1018" t="s">
        <v>461</v>
      </c>
      <c r="DW123" s="1019"/>
      <c r="DX123" s="1019"/>
      <c r="DY123" s="1019"/>
      <c r="DZ123" s="1020"/>
    </row>
    <row r="124" spans="1:130" s="246" customFormat="1" ht="26.25" customHeight="1" thickBot="1" x14ac:dyDescent="0.25">
      <c r="A124" s="1115"/>
      <c r="B124" s="1002"/>
      <c r="C124" s="972" t="s">
        <v>462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461</v>
      </c>
      <c r="AB124" s="1015"/>
      <c r="AC124" s="1015"/>
      <c r="AD124" s="1015"/>
      <c r="AE124" s="1016"/>
      <c r="AF124" s="1017" t="s">
        <v>461</v>
      </c>
      <c r="AG124" s="1015"/>
      <c r="AH124" s="1015"/>
      <c r="AI124" s="1015"/>
      <c r="AJ124" s="1016"/>
      <c r="AK124" s="1017" t="s">
        <v>461</v>
      </c>
      <c r="AL124" s="1015"/>
      <c r="AM124" s="1015"/>
      <c r="AN124" s="1015"/>
      <c r="AO124" s="1016"/>
      <c r="AP124" s="1018" t="s">
        <v>465</v>
      </c>
      <c r="AQ124" s="1019"/>
      <c r="AR124" s="1019"/>
      <c r="AS124" s="1019"/>
      <c r="AT124" s="1020"/>
      <c r="AU124" s="1117" t="s">
        <v>481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26.8</v>
      </c>
      <c r="BR124" s="1084"/>
      <c r="BS124" s="1084"/>
      <c r="BT124" s="1084"/>
      <c r="BU124" s="1084"/>
      <c r="BV124" s="1084">
        <v>18.100000000000001</v>
      </c>
      <c r="BW124" s="1084"/>
      <c r="BX124" s="1084"/>
      <c r="BY124" s="1084"/>
      <c r="BZ124" s="1084"/>
      <c r="CA124" s="1084">
        <v>6.9</v>
      </c>
      <c r="CB124" s="1084"/>
      <c r="CC124" s="1084"/>
      <c r="CD124" s="1084"/>
      <c r="CE124" s="1084"/>
      <c r="CF124" s="1085"/>
      <c r="CG124" s="1086"/>
      <c r="CH124" s="1086"/>
      <c r="CI124" s="1086"/>
      <c r="CJ124" s="1087"/>
      <c r="CK124" s="1069"/>
      <c r="CL124" s="1069"/>
      <c r="CM124" s="1069"/>
      <c r="CN124" s="1069"/>
      <c r="CO124" s="1070"/>
      <c r="CP124" s="1076" t="s">
        <v>482</v>
      </c>
      <c r="CQ124" s="1077"/>
      <c r="CR124" s="1077"/>
      <c r="CS124" s="1077"/>
      <c r="CT124" s="1077"/>
      <c r="CU124" s="1077"/>
      <c r="CV124" s="1077"/>
      <c r="CW124" s="1077"/>
      <c r="CX124" s="1077"/>
      <c r="CY124" s="1077"/>
      <c r="CZ124" s="1077"/>
      <c r="DA124" s="1077"/>
      <c r="DB124" s="1077"/>
      <c r="DC124" s="1077"/>
      <c r="DD124" s="1077"/>
      <c r="DE124" s="1077"/>
      <c r="DF124" s="1078"/>
      <c r="DG124" s="1061" t="s">
        <v>461</v>
      </c>
      <c r="DH124" s="1040"/>
      <c r="DI124" s="1040"/>
      <c r="DJ124" s="1040"/>
      <c r="DK124" s="1041"/>
      <c r="DL124" s="1039" t="s">
        <v>466</v>
      </c>
      <c r="DM124" s="1040"/>
      <c r="DN124" s="1040"/>
      <c r="DO124" s="1040"/>
      <c r="DP124" s="1041"/>
      <c r="DQ124" s="1039" t="s">
        <v>466</v>
      </c>
      <c r="DR124" s="1040"/>
      <c r="DS124" s="1040"/>
      <c r="DT124" s="1040"/>
      <c r="DU124" s="1041"/>
      <c r="DV124" s="1042" t="s">
        <v>466</v>
      </c>
      <c r="DW124" s="1043"/>
      <c r="DX124" s="1043"/>
      <c r="DY124" s="1043"/>
      <c r="DZ124" s="1044"/>
    </row>
    <row r="125" spans="1:130" s="246" customFormat="1" ht="26.25" customHeight="1" x14ac:dyDescent="0.2">
      <c r="A125" s="1115"/>
      <c r="B125" s="1002"/>
      <c r="C125" s="972" t="s">
        <v>464</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461</v>
      </c>
      <c r="AB125" s="1015"/>
      <c r="AC125" s="1015"/>
      <c r="AD125" s="1015"/>
      <c r="AE125" s="1016"/>
      <c r="AF125" s="1017" t="s">
        <v>461</v>
      </c>
      <c r="AG125" s="1015"/>
      <c r="AH125" s="1015"/>
      <c r="AI125" s="1015"/>
      <c r="AJ125" s="1016"/>
      <c r="AK125" s="1017" t="s">
        <v>466</v>
      </c>
      <c r="AL125" s="1015"/>
      <c r="AM125" s="1015"/>
      <c r="AN125" s="1015"/>
      <c r="AO125" s="1016"/>
      <c r="AP125" s="1018" t="s">
        <v>461</v>
      </c>
      <c r="AQ125" s="1019"/>
      <c r="AR125" s="1019"/>
      <c r="AS125" s="1019"/>
      <c r="AT125" s="102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9" t="s">
        <v>483</v>
      </c>
      <c r="CL125" s="1064"/>
      <c r="CM125" s="1064"/>
      <c r="CN125" s="1064"/>
      <c r="CO125" s="1065"/>
      <c r="CP125" s="996" t="s">
        <v>484</v>
      </c>
      <c r="CQ125" s="945"/>
      <c r="CR125" s="945"/>
      <c r="CS125" s="945"/>
      <c r="CT125" s="945"/>
      <c r="CU125" s="945"/>
      <c r="CV125" s="945"/>
      <c r="CW125" s="945"/>
      <c r="CX125" s="945"/>
      <c r="CY125" s="945"/>
      <c r="CZ125" s="945"/>
      <c r="DA125" s="945"/>
      <c r="DB125" s="945"/>
      <c r="DC125" s="945"/>
      <c r="DD125" s="945"/>
      <c r="DE125" s="945"/>
      <c r="DF125" s="946"/>
      <c r="DG125" s="982" t="s">
        <v>461</v>
      </c>
      <c r="DH125" s="983"/>
      <c r="DI125" s="983"/>
      <c r="DJ125" s="983"/>
      <c r="DK125" s="983"/>
      <c r="DL125" s="983" t="s">
        <v>461</v>
      </c>
      <c r="DM125" s="983"/>
      <c r="DN125" s="983"/>
      <c r="DO125" s="983"/>
      <c r="DP125" s="983"/>
      <c r="DQ125" s="983" t="s">
        <v>461</v>
      </c>
      <c r="DR125" s="983"/>
      <c r="DS125" s="983"/>
      <c r="DT125" s="983"/>
      <c r="DU125" s="983"/>
      <c r="DV125" s="984" t="s">
        <v>461</v>
      </c>
      <c r="DW125" s="984"/>
      <c r="DX125" s="984"/>
      <c r="DY125" s="984"/>
      <c r="DZ125" s="985"/>
    </row>
    <row r="126" spans="1:130" s="246" customFormat="1" ht="26.25" customHeight="1" thickBot="1" x14ac:dyDescent="0.25">
      <c r="A126" s="1115"/>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461</v>
      </c>
      <c r="AB126" s="1015"/>
      <c r="AC126" s="1015"/>
      <c r="AD126" s="1015"/>
      <c r="AE126" s="1016"/>
      <c r="AF126" s="1017" t="s">
        <v>461</v>
      </c>
      <c r="AG126" s="1015"/>
      <c r="AH126" s="1015"/>
      <c r="AI126" s="1015"/>
      <c r="AJ126" s="1016"/>
      <c r="AK126" s="1017" t="s">
        <v>461</v>
      </c>
      <c r="AL126" s="1015"/>
      <c r="AM126" s="1015"/>
      <c r="AN126" s="1015"/>
      <c r="AO126" s="1016"/>
      <c r="AP126" s="1018" t="s">
        <v>461</v>
      </c>
      <c r="AQ126" s="1019"/>
      <c r="AR126" s="1019"/>
      <c r="AS126" s="1019"/>
      <c r="AT126" s="102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0"/>
      <c r="CL126" s="1067"/>
      <c r="CM126" s="1067"/>
      <c r="CN126" s="1067"/>
      <c r="CO126" s="1068"/>
      <c r="CP126" s="1005" t="s">
        <v>485</v>
      </c>
      <c r="CQ126" s="1006"/>
      <c r="CR126" s="1006"/>
      <c r="CS126" s="1006"/>
      <c r="CT126" s="1006"/>
      <c r="CU126" s="1006"/>
      <c r="CV126" s="1006"/>
      <c r="CW126" s="1006"/>
      <c r="CX126" s="1006"/>
      <c r="CY126" s="1006"/>
      <c r="CZ126" s="1006"/>
      <c r="DA126" s="1006"/>
      <c r="DB126" s="1006"/>
      <c r="DC126" s="1006"/>
      <c r="DD126" s="1006"/>
      <c r="DE126" s="1006"/>
      <c r="DF126" s="1007"/>
      <c r="DG126" s="975" t="s">
        <v>466</v>
      </c>
      <c r="DH126" s="976"/>
      <c r="DI126" s="976"/>
      <c r="DJ126" s="976"/>
      <c r="DK126" s="976"/>
      <c r="DL126" s="976" t="s">
        <v>461</v>
      </c>
      <c r="DM126" s="976"/>
      <c r="DN126" s="976"/>
      <c r="DO126" s="976"/>
      <c r="DP126" s="976"/>
      <c r="DQ126" s="976" t="s">
        <v>461</v>
      </c>
      <c r="DR126" s="976"/>
      <c r="DS126" s="976"/>
      <c r="DT126" s="976"/>
      <c r="DU126" s="976"/>
      <c r="DV126" s="977" t="s">
        <v>466</v>
      </c>
      <c r="DW126" s="977"/>
      <c r="DX126" s="977"/>
      <c r="DY126" s="977"/>
      <c r="DZ126" s="978"/>
    </row>
    <row r="127" spans="1:130" s="246" customFormat="1" ht="26.25" customHeight="1" x14ac:dyDescent="0.2">
      <c r="A127" s="1116"/>
      <c r="B127" s="1004"/>
      <c r="C127" s="1058" t="s">
        <v>486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2543</v>
      </c>
      <c r="AB127" s="1015"/>
      <c r="AC127" s="1015"/>
      <c r="AD127" s="1015"/>
      <c r="AE127" s="1016"/>
      <c r="AF127" s="1017">
        <v>2016</v>
      </c>
      <c r="AG127" s="1015"/>
      <c r="AH127" s="1015"/>
      <c r="AI127" s="1015"/>
      <c r="AJ127" s="1016"/>
      <c r="AK127" s="1017">
        <v>343</v>
      </c>
      <c r="AL127" s="1015"/>
      <c r="AM127" s="1015"/>
      <c r="AN127" s="1015"/>
      <c r="AO127" s="1016"/>
      <c r="AP127" s="1018">
        <v>0</v>
      </c>
      <c r="AQ127" s="1019"/>
      <c r="AR127" s="1019"/>
      <c r="AS127" s="1019"/>
      <c r="AT127" s="1020"/>
      <c r="AU127" s="282"/>
      <c r="AV127" s="282"/>
      <c r="AW127" s="282"/>
      <c r="AX127" s="1088" t="s">
        <v>487</v>
      </c>
      <c r="AY127" s="1089"/>
      <c r="AZ127" s="1089"/>
      <c r="BA127" s="1089"/>
      <c r="BB127" s="1089"/>
      <c r="BC127" s="1089"/>
      <c r="BD127" s="1089"/>
      <c r="BE127" s="1090"/>
      <c r="BF127" s="1091" t="s">
        <v>488</v>
      </c>
      <c r="BG127" s="1089"/>
      <c r="BH127" s="1089"/>
      <c r="BI127" s="1089"/>
      <c r="BJ127" s="1089"/>
      <c r="BK127" s="1089"/>
      <c r="BL127" s="1090"/>
      <c r="BM127" s="1091" t="s">
        <v>489</v>
      </c>
      <c r="BN127" s="1089"/>
      <c r="BO127" s="1089"/>
      <c r="BP127" s="1089"/>
      <c r="BQ127" s="1089"/>
      <c r="BR127" s="1089"/>
      <c r="BS127" s="1090"/>
      <c r="BT127" s="1091" t="s">
        <v>490</v>
      </c>
      <c r="BU127" s="1089"/>
      <c r="BV127" s="1089"/>
      <c r="BW127" s="1089"/>
      <c r="BX127" s="1089"/>
      <c r="BY127" s="1089"/>
      <c r="BZ127" s="1113"/>
      <c r="CA127" s="282"/>
      <c r="CB127" s="282"/>
      <c r="CC127" s="282"/>
      <c r="CD127" s="283"/>
      <c r="CE127" s="283"/>
      <c r="CF127" s="283"/>
      <c r="CG127" s="280"/>
      <c r="CH127" s="280"/>
      <c r="CI127" s="280"/>
      <c r="CJ127" s="281"/>
      <c r="CK127" s="1080"/>
      <c r="CL127" s="1067"/>
      <c r="CM127" s="1067"/>
      <c r="CN127" s="1067"/>
      <c r="CO127" s="1068"/>
      <c r="CP127" s="1005" t="s">
        <v>491</v>
      </c>
      <c r="CQ127" s="1006"/>
      <c r="CR127" s="1006"/>
      <c r="CS127" s="1006"/>
      <c r="CT127" s="1006"/>
      <c r="CU127" s="1006"/>
      <c r="CV127" s="1006"/>
      <c r="CW127" s="1006"/>
      <c r="CX127" s="1006"/>
      <c r="CY127" s="1006"/>
      <c r="CZ127" s="1006"/>
      <c r="DA127" s="1006"/>
      <c r="DB127" s="1006"/>
      <c r="DC127" s="1006"/>
      <c r="DD127" s="1006"/>
      <c r="DE127" s="1006"/>
      <c r="DF127" s="1007"/>
      <c r="DG127" s="975" t="s">
        <v>461</v>
      </c>
      <c r="DH127" s="976"/>
      <c r="DI127" s="976"/>
      <c r="DJ127" s="976"/>
      <c r="DK127" s="976"/>
      <c r="DL127" s="976" t="s">
        <v>461</v>
      </c>
      <c r="DM127" s="976"/>
      <c r="DN127" s="976"/>
      <c r="DO127" s="976"/>
      <c r="DP127" s="976"/>
      <c r="DQ127" s="976" t="s">
        <v>461</v>
      </c>
      <c r="DR127" s="976"/>
      <c r="DS127" s="976"/>
      <c r="DT127" s="976"/>
      <c r="DU127" s="976"/>
      <c r="DV127" s="977" t="s">
        <v>461</v>
      </c>
      <c r="DW127" s="977"/>
      <c r="DX127" s="977"/>
      <c r="DY127" s="977"/>
      <c r="DZ127" s="978"/>
    </row>
    <row r="128" spans="1:130" s="246" customFormat="1" ht="26.25" customHeight="1" thickBot="1" x14ac:dyDescent="0.25">
      <c r="A128" s="1099" t="s">
        <v>492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493</v>
      </c>
      <c r="X128" s="1101"/>
      <c r="Y128" s="1101"/>
      <c r="Z128" s="1102"/>
      <c r="AA128" s="1103">
        <v>13471</v>
      </c>
      <c r="AB128" s="1104"/>
      <c r="AC128" s="1104"/>
      <c r="AD128" s="1104"/>
      <c r="AE128" s="1105"/>
      <c r="AF128" s="1106">
        <v>13621</v>
      </c>
      <c r="AG128" s="1104"/>
      <c r="AH128" s="1104"/>
      <c r="AI128" s="1104"/>
      <c r="AJ128" s="1105"/>
      <c r="AK128" s="1106">
        <v>16016</v>
      </c>
      <c r="AL128" s="1104"/>
      <c r="AM128" s="1104"/>
      <c r="AN128" s="1104"/>
      <c r="AO128" s="1105"/>
      <c r="AP128" s="1107"/>
      <c r="AQ128" s="1108"/>
      <c r="AR128" s="1108"/>
      <c r="AS128" s="1108"/>
      <c r="AT128" s="1109"/>
      <c r="AU128" s="282"/>
      <c r="AV128" s="282"/>
      <c r="AW128" s="282"/>
      <c r="AX128" s="944" t="s">
        <v>494</v>
      </c>
      <c r="AY128" s="945"/>
      <c r="AZ128" s="945"/>
      <c r="BA128" s="945"/>
      <c r="BB128" s="945"/>
      <c r="BC128" s="945"/>
      <c r="BD128" s="945"/>
      <c r="BE128" s="946"/>
      <c r="BF128" s="1110" t="s">
        <v>461</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3"/>
      <c r="CB128" s="283"/>
      <c r="CC128" s="283"/>
      <c r="CD128" s="283"/>
      <c r="CE128" s="283"/>
      <c r="CF128" s="283"/>
      <c r="CG128" s="280"/>
      <c r="CH128" s="280"/>
      <c r="CI128" s="280"/>
      <c r="CJ128" s="281"/>
      <c r="CK128" s="1081"/>
      <c r="CL128" s="1082"/>
      <c r="CM128" s="1082"/>
      <c r="CN128" s="1082"/>
      <c r="CO128" s="1083"/>
      <c r="CP128" s="1092" t="s">
        <v>495</v>
      </c>
      <c r="CQ128" s="1093"/>
      <c r="CR128" s="1093"/>
      <c r="CS128" s="1093"/>
      <c r="CT128" s="1093"/>
      <c r="CU128" s="1093"/>
      <c r="CV128" s="1093"/>
      <c r="CW128" s="1093"/>
      <c r="CX128" s="1093"/>
      <c r="CY128" s="1093"/>
      <c r="CZ128" s="1093"/>
      <c r="DA128" s="1093"/>
      <c r="DB128" s="1093"/>
      <c r="DC128" s="1093"/>
      <c r="DD128" s="1093"/>
      <c r="DE128" s="1093"/>
      <c r="DF128" s="1094"/>
      <c r="DG128" s="1095">
        <v>7111</v>
      </c>
      <c r="DH128" s="1096"/>
      <c r="DI128" s="1096"/>
      <c r="DJ128" s="1096"/>
      <c r="DK128" s="1096"/>
      <c r="DL128" s="1096">
        <v>9143</v>
      </c>
      <c r="DM128" s="1096"/>
      <c r="DN128" s="1096"/>
      <c r="DO128" s="1096"/>
      <c r="DP128" s="1096"/>
      <c r="DQ128" s="1096" t="s">
        <v>461</v>
      </c>
      <c r="DR128" s="1096"/>
      <c r="DS128" s="1096"/>
      <c r="DT128" s="1096"/>
      <c r="DU128" s="1096"/>
      <c r="DV128" s="1097" t="s">
        <v>461</v>
      </c>
      <c r="DW128" s="1097"/>
      <c r="DX128" s="1097"/>
      <c r="DY128" s="1097"/>
      <c r="DZ128" s="1098"/>
    </row>
    <row r="129" spans="1:131" s="246" customFormat="1" ht="26.25" customHeight="1" x14ac:dyDescent="0.2">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496</v>
      </c>
      <c r="X129" s="1130"/>
      <c r="Y129" s="1130"/>
      <c r="Z129" s="1131"/>
      <c r="AA129" s="1014">
        <v>3962590</v>
      </c>
      <c r="AB129" s="1015"/>
      <c r="AC129" s="1015"/>
      <c r="AD129" s="1015"/>
      <c r="AE129" s="1016"/>
      <c r="AF129" s="1017">
        <v>3946100</v>
      </c>
      <c r="AG129" s="1015"/>
      <c r="AH129" s="1015"/>
      <c r="AI129" s="1015"/>
      <c r="AJ129" s="1016"/>
      <c r="AK129" s="1017">
        <v>4090369</v>
      </c>
      <c r="AL129" s="1015"/>
      <c r="AM129" s="1015"/>
      <c r="AN129" s="1015"/>
      <c r="AO129" s="1016"/>
      <c r="AP129" s="1132"/>
      <c r="AQ129" s="1133"/>
      <c r="AR129" s="1133"/>
      <c r="AS129" s="1133"/>
      <c r="AT129" s="1134"/>
      <c r="AU129" s="284"/>
      <c r="AV129" s="284"/>
      <c r="AW129" s="284"/>
      <c r="AX129" s="1123" t="s">
        <v>497</v>
      </c>
      <c r="AY129" s="1006"/>
      <c r="AZ129" s="1006"/>
      <c r="BA129" s="1006"/>
      <c r="BB129" s="1006"/>
      <c r="BC129" s="1006"/>
      <c r="BD129" s="1006"/>
      <c r="BE129" s="1007"/>
      <c r="BF129" s="1124" t="s">
        <v>460</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986" t="s">
        <v>498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499</v>
      </c>
      <c r="X130" s="1130"/>
      <c r="Y130" s="1130"/>
      <c r="Z130" s="1131"/>
      <c r="AA130" s="1014">
        <v>403412</v>
      </c>
      <c r="AB130" s="1015"/>
      <c r="AC130" s="1015"/>
      <c r="AD130" s="1015"/>
      <c r="AE130" s="1016"/>
      <c r="AF130" s="1017">
        <v>364447</v>
      </c>
      <c r="AG130" s="1015"/>
      <c r="AH130" s="1015"/>
      <c r="AI130" s="1015"/>
      <c r="AJ130" s="1016"/>
      <c r="AK130" s="1017">
        <v>344391</v>
      </c>
      <c r="AL130" s="1015"/>
      <c r="AM130" s="1015"/>
      <c r="AN130" s="1015"/>
      <c r="AO130" s="1016"/>
      <c r="AP130" s="1132"/>
      <c r="AQ130" s="1133"/>
      <c r="AR130" s="1133"/>
      <c r="AS130" s="1133"/>
      <c r="AT130" s="1134"/>
      <c r="AU130" s="284"/>
      <c r="AV130" s="284"/>
      <c r="AW130" s="284"/>
      <c r="AX130" s="1123" t="s">
        <v>500</v>
      </c>
      <c r="AY130" s="1006"/>
      <c r="AZ130" s="1006"/>
      <c r="BA130" s="1006"/>
      <c r="BB130" s="1006"/>
      <c r="BC130" s="1006"/>
      <c r="BD130" s="1006"/>
      <c r="BE130" s="1007"/>
      <c r="BF130" s="1160">
        <v>8.4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501</v>
      </c>
      <c r="X131" s="1168"/>
      <c r="Y131" s="1168"/>
      <c r="Z131" s="1169"/>
      <c r="AA131" s="1061">
        <v>3559178</v>
      </c>
      <c r="AB131" s="1040"/>
      <c r="AC131" s="1040"/>
      <c r="AD131" s="1040"/>
      <c r="AE131" s="1041"/>
      <c r="AF131" s="1039">
        <v>3581653</v>
      </c>
      <c r="AG131" s="1040"/>
      <c r="AH131" s="1040"/>
      <c r="AI131" s="1040"/>
      <c r="AJ131" s="1041"/>
      <c r="AK131" s="1039">
        <v>3745978</v>
      </c>
      <c r="AL131" s="1040"/>
      <c r="AM131" s="1040"/>
      <c r="AN131" s="1040"/>
      <c r="AO131" s="1041"/>
      <c r="AP131" s="1170"/>
      <c r="AQ131" s="1171"/>
      <c r="AR131" s="1171"/>
      <c r="AS131" s="1171"/>
      <c r="AT131" s="1172"/>
      <c r="AU131" s="284"/>
      <c r="AV131" s="284"/>
      <c r="AW131" s="284"/>
      <c r="AX131" s="1142" t="s">
        <v>502</v>
      </c>
      <c r="AY131" s="1093"/>
      <c r="AZ131" s="1093"/>
      <c r="BA131" s="1093"/>
      <c r="BB131" s="1093"/>
      <c r="BC131" s="1093"/>
      <c r="BD131" s="1093"/>
      <c r="BE131" s="1094"/>
      <c r="BF131" s="1143">
        <v>6.9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49" t="s">
        <v>503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504</v>
      </c>
      <c r="W132" s="1153"/>
      <c r="X132" s="1153"/>
      <c r="Y132" s="1153"/>
      <c r="Z132" s="1154"/>
      <c r="AA132" s="1155">
        <v>9.6202831100000008</v>
      </c>
      <c r="AB132" s="1156"/>
      <c r="AC132" s="1156"/>
      <c r="AD132" s="1156"/>
      <c r="AE132" s="1157"/>
      <c r="AF132" s="1158">
        <v>8.5075801589999998</v>
      </c>
      <c r="AG132" s="1156"/>
      <c r="AH132" s="1156"/>
      <c r="AI132" s="1156"/>
      <c r="AJ132" s="1157"/>
      <c r="AK132" s="1158">
        <v>7.2466789709999997</v>
      </c>
      <c r="AL132" s="1156"/>
      <c r="AM132" s="1156"/>
      <c r="AN132" s="1156"/>
      <c r="AO132" s="1157"/>
      <c r="AP132" s="1055"/>
      <c r="AQ132" s="1056"/>
      <c r="AR132" s="1056"/>
      <c r="AS132" s="1056"/>
      <c r="AT132" s="115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505</v>
      </c>
      <c r="W133" s="1136"/>
      <c r="X133" s="1136"/>
      <c r="Y133" s="1136"/>
      <c r="Z133" s="1137"/>
      <c r="AA133" s="1138">
        <v>9.4</v>
      </c>
      <c r="AB133" s="1139"/>
      <c r="AC133" s="1139"/>
      <c r="AD133" s="1139"/>
      <c r="AE133" s="1140"/>
      <c r="AF133" s="1138">
        <v>8.9</v>
      </c>
      <c r="AG133" s="1139"/>
      <c r="AH133" s="1139"/>
      <c r="AI133" s="1139"/>
      <c r="AJ133" s="1140"/>
      <c r="AK133" s="1138">
        <v>8.4</v>
      </c>
      <c r="AL133" s="1139"/>
      <c r="AM133" s="1139"/>
      <c r="AN133" s="1139"/>
      <c r="AO133" s="1140"/>
      <c r="AP133" s="1085"/>
      <c r="AQ133" s="1086"/>
      <c r="AR133" s="1086"/>
      <c r="AS133" s="1086"/>
      <c r="AT133" s="114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C5qW9IfyrPSBVGI+YVBgDrprAJPkzXwxcbjnXuf85OjyMXr/hKpjjc4iQ+XPeW1PZ9DySy6JRCyvRtAZSkcXsw==" saltValue="2AxMeZKagcGk53k8VPE0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9" zoomScale="70" zoomScaleNormal="85" zoomScaleSheetLayoutView="7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506</v>
      </c>
    </row>
    <row r="98" spans="24:120" ht="13.2" hidden="1" x14ac:dyDescent="0.2">
      <c r="CS98" s="290"/>
      <c r="CX98" s="290"/>
      <c r="DC98" s="290"/>
      <c r="DH98" s="290"/>
    </row>
    <row r="99" spans="24:120" ht="13.2" hidden="1" x14ac:dyDescent="0.2">
      <c r="CS99" s="290"/>
      <c r="CX99" s="290"/>
      <c r="DC99" s="290"/>
      <c r="DH99" s="290"/>
    </row>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sheetData>
  <sheetProtection algorithmName="SHA-512" hashValue="fayh8xfk4oEfju7jQfdDYw30QtNw7We5PwWeWrCyUkPKoZe451nQdL3tmAXkPkNqg6Ahikmnf7tRwk6q+mBIQQ==" saltValue="rvKBvk7gpEf5k82VjUto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39" zoomScale="90" zoomScaleNormal="9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pb3Hs0eTzxKfwn+uuyfi7d8Gjr1Tqao8LOJFd+Ah7vFQsHGhZD+1QRUbQzaA2wuDzYDjgifB2CxuLCgqPqLdg==" saltValue="DLgpp9iGykdi8ojqyHO8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5" customHeight="1"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509</v>
      </c>
      <c r="AP7" s="303"/>
      <c r="AQ7" s="304" t="s">
        <v>510</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511</v>
      </c>
      <c r="AQ8" s="310" t="s">
        <v>512</v>
      </c>
      <c r="AR8" s="311" t="s">
        <v>513</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514</v>
      </c>
      <c r="AL9" s="1176"/>
      <c r="AM9" s="1176"/>
      <c r="AN9" s="1177"/>
      <c r="AO9" s="312">
        <v>1341593</v>
      </c>
      <c r="AP9" s="312">
        <v>77963</v>
      </c>
      <c r="AQ9" s="313">
        <v>90403</v>
      </c>
      <c r="AR9" s="314">
        <v>-13.8</v>
      </c>
    </row>
    <row r="10" spans="1:46" ht="13.5" customHeight="1"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515</v>
      </c>
      <c r="AL10" s="1176"/>
      <c r="AM10" s="1176"/>
      <c r="AN10" s="1177"/>
      <c r="AO10" s="315">
        <v>182533</v>
      </c>
      <c r="AP10" s="315">
        <v>10607</v>
      </c>
      <c r="AQ10" s="316">
        <v>12167</v>
      </c>
      <c r="AR10" s="317">
        <v>-12.8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516</v>
      </c>
      <c r="AL11" s="1176"/>
      <c r="AM11" s="1176"/>
      <c r="AN11" s="1177"/>
      <c r="AO11" s="315" t="s">
        <v>517</v>
      </c>
      <c r="AP11" s="315" t="s">
        <v>517</v>
      </c>
      <c r="AQ11" s="316">
        <v>380</v>
      </c>
      <c r="AR11" s="317" t="s">
        <v>517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518</v>
      </c>
      <c r="AL12" s="1176"/>
      <c r="AM12" s="1176"/>
      <c r="AN12" s="1177"/>
      <c r="AO12" s="315" t="s">
        <v>517</v>
      </c>
      <c r="AP12" s="315" t="s">
        <v>517</v>
      </c>
      <c r="AQ12" s="316">
        <v>15</v>
      </c>
      <c r="AR12" s="317" t="s">
        <v>517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519</v>
      </c>
      <c r="AL13" s="1176"/>
      <c r="AM13" s="1176"/>
      <c r="AN13" s="1177"/>
      <c r="AO13" s="315">
        <v>101213</v>
      </c>
      <c r="AP13" s="315">
        <v>5882</v>
      </c>
      <c r="AQ13" s="316">
        <v>3760</v>
      </c>
      <c r="AR13" s="317">
        <v>56.4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520</v>
      </c>
      <c r="AL14" s="1176"/>
      <c r="AM14" s="1176"/>
      <c r="AN14" s="1177"/>
      <c r="AO14" s="315">
        <v>39365</v>
      </c>
      <c r="AP14" s="315">
        <v>2288</v>
      </c>
      <c r="AQ14" s="316">
        <v>1994</v>
      </c>
      <c r="AR14" s="317">
        <v>14.7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1" t="s">
        <v>521</v>
      </c>
      <c r="AL15" s="1182"/>
      <c r="AM15" s="1182"/>
      <c r="AN15" s="1183"/>
      <c r="AO15" s="315">
        <v>-88199</v>
      </c>
      <c r="AP15" s="315">
        <v>-5125</v>
      </c>
      <c r="AQ15" s="316">
        <v>-7282</v>
      </c>
      <c r="AR15" s="317">
        <v>-29.6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1" t="s">
        <v>184</v>
      </c>
      <c r="AL16" s="1182"/>
      <c r="AM16" s="1182"/>
      <c r="AN16" s="1183"/>
      <c r="AO16" s="315">
        <v>1576505</v>
      </c>
      <c r="AP16" s="315">
        <v>91615</v>
      </c>
      <c r="AQ16" s="316">
        <v>101438</v>
      </c>
      <c r="AR16" s="317">
        <v>-9.6999999999999993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523</v>
      </c>
      <c r="AP20" s="324" t="s">
        <v>524</v>
      </c>
      <c r="AQ20" s="325" t="s">
        <v>525</v>
      </c>
      <c r="AR20" s="326"/>
    </row>
    <row r="21" spans="1:46" s="332" customFormat="1" ht="13.2" x14ac:dyDescent="0.2">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526</v>
      </c>
      <c r="AL21" s="1185"/>
      <c r="AM21" s="1185"/>
      <c r="AN21" s="1186"/>
      <c r="AO21" s="328">
        <v>8.48</v>
      </c>
      <c r="AP21" s="329">
        <v>9.1999999999999993</v>
      </c>
      <c r="AQ21" s="330">
        <v>-0.72</v>
      </c>
      <c r="AR21" s="298"/>
      <c r="AS21" s="331"/>
      <c r="AT21" s="327"/>
    </row>
    <row r="22" spans="1:46" s="332" customFormat="1" ht="13.2" x14ac:dyDescent="0.2">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527</v>
      </c>
      <c r="AL22" s="1185"/>
      <c r="AM22" s="1185"/>
      <c r="AN22" s="1186"/>
      <c r="AO22" s="333">
        <v>97</v>
      </c>
      <c r="AP22" s="334">
        <v>97</v>
      </c>
      <c r="AQ22" s="335">
        <v>0</v>
      </c>
      <c r="AR22" s="319"/>
      <c r="AS22" s="331"/>
      <c r="AT22" s="327"/>
    </row>
    <row r="23" spans="1:46" s="332" customFormat="1" ht="13.2" x14ac:dyDescent="0.2">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ht="13.2" x14ac:dyDescent="0.2">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ht="13.2" x14ac:dyDescent="0.2">
      <c r="A27" s="340"/>
      <c r="AO27" s="293"/>
      <c r="AP27" s="293"/>
      <c r="AQ27" s="293"/>
      <c r="AR27" s="293"/>
      <c r="AS27" s="293"/>
      <c r="AT27" s="293"/>
    </row>
    <row r="28" spans="1:46" ht="16.2" x14ac:dyDescent="0.2">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2"/>
    </row>
    <row r="30" spans="1:46" ht="13.5" customHeight="1"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509</v>
      </c>
      <c r="AP30" s="303"/>
      <c r="AQ30" s="304" t="s">
        <v>510</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511</v>
      </c>
      <c r="AQ31" s="310" t="s">
        <v>512</v>
      </c>
      <c r="AR31" s="311" t="s">
        <v>513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8" t="s">
        <v>531</v>
      </c>
      <c r="AL32" s="1179"/>
      <c r="AM32" s="1179"/>
      <c r="AN32" s="1180"/>
      <c r="AO32" s="343">
        <v>579718</v>
      </c>
      <c r="AP32" s="343">
        <v>33689</v>
      </c>
      <c r="AQ32" s="344">
        <v>48014</v>
      </c>
      <c r="AR32" s="345">
        <v>-29.8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8" t="s">
        <v>532</v>
      </c>
      <c r="AL33" s="1179"/>
      <c r="AM33" s="1179"/>
      <c r="AN33" s="1180"/>
      <c r="AO33" s="343" t="s">
        <v>517</v>
      </c>
      <c r="AP33" s="343" t="s">
        <v>517</v>
      </c>
      <c r="AQ33" s="344" t="s">
        <v>517</v>
      </c>
      <c r="AR33" s="345" t="s">
        <v>517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8" t="s">
        <v>533</v>
      </c>
      <c r="AL34" s="1179"/>
      <c r="AM34" s="1179"/>
      <c r="AN34" s="1180"/>
      <c r="AO34" s="343" t="s">
        <v>517</v>
      </c>
      <c r="AP34" s="343" t="s">
        <v>517</v>
      </c>
      <c r="AQ34" s="344" t="s">
        <v>517</v>
      </c>
      <c r="AR34" s="345" t="s">
        <v>517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8" t="s">
        <v>534</v>
      </c>
      <c r="AL35" s="1179"/>
      <c r="AM35" s="1179"/>
      <c r="AN35" s="1180"/>
      <c r="AO35" s="343">
        <v>1663</v>
      </c>
      <c r="AP35" s="343">
        <v>97</v>
      </c>
      <c r="AQ35" s="344">
        <v>14725</v>
      </c>
      <c r="AR35" s="345">
        <v>-99.3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8" t="s">
        <v>535</v>
      </c>
      <c r="AL36" s="1179"/>
      <c r="AM36" s="1179"/>
      <c r="AN36" s="1180"/>
      <c r="AO36" s="343">
        <v>50142</v>
      </c>
      <c r="AP36" s="343">
        <v>2914</v>
      </c>
      <c r="AQ36" s="344">
        <v>3255</v>
      </c>
      <c r="AR36" s="345">
        <v>-10.5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8" t="s">
        <v>536</v>
      </c>
      <c r="AL37" s="1179"/>
      <c r="AM37" s="1179"/>
      <c r="AN37" s="1180"/>
      <c r="AO37" s="343">
        <v>343</v>
      </c>
      <c r="AP37" s="343">
        <v>20</v>
      </c>
      <c r="AQ37" s="344">
        <v>482</v>
      </c>
      <c r="AR37" s="345">
        <v>-95.9</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7" t="s">
        <v>537</v>
      </c>
      <c r="AL38" s="1188"/>
      <c r="AM38" s="1188"/>
      <c r="AN38" s="1189"/>
      <c r="AO38" s="346" t="s">
        <v>517</v>
      </c>
      <c r="AP38" s="346" t="s">
        <v>517</v>
      </c>
      <c r="AQ38" s="347">
        <v>3</v>
      </c>
      <c r="AR38" s="335" t="s">
        <v>517</v>
      </c>
      <c r="AS38" s="342"/>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7" t="s">
        <v>538</v>
      </c>
      <c r="AL39" s="1188"/>
      <c r="AM39" s="1188"/>
      <c r="AN39" s="1189"/>
      <c r="AO39" s="343">
        <v>-16016</v>
      </c>
      <c r="AP39" s="343">
        <v>-931</v>
      </c>
      <c r="AQ39" s="344">
        <v>-3561</v>
      </c>
      <c r="AR39" s="345">
        <v>-73.900000000000006</v>
      </c>
      <c r="AS39" s="342"/>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8" t="s">
        <v>539</v>
      </c>
      <c r="AL40" s="1179"/>
      <c r="AM40" s="1179"/>
      <c r="AN40" s="1180"/>
      <c r="AO40" s="343">
        <v>-344391</v>
      </c>
      <c r="AP40" s="343">
        <v>-20013</v>
      </c>
      <c r="AQ40" s="344">
        <v>-44235</v>
      </c>
      <c r="AR40" s="345">
        <v>-54.8</v>
      </c>
      <c r="AS40" s="342"/>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0" t="s">
        <v>296</v>
      </c>
      <c r="AL41" s="1191"/>
      <c r="AM41" s="1191"/>
      <c r="AN41" s="1192"/>
      <c r="AO41" s="343">
        <v>271459</v>
      </c>
      <c r="AP41" s="343">
        <v>15775</v>
      </c>
      <c r="AQ41" s="344">
        <v>18685</v>
      </c>
      <c r="AR41" s="345">
        <v>-15.6</v>
      </c>
      <c r="AS41" s="342"/>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540</v>
      </c>
      <c r="AL42" s="293"/>
      <c r="AM42" s="293"/>
      <c r="AN42" s="293"/>
      <c r="AO42" s="293"/>
      <c r="AP42" s="293"/>
      <c r="AQ42" s="319"/>
      <c r="AR42" s="319"/>
      <c r="AS42" s="342"/>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2">
      <c r="A47" s="352"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542</v>
      </c>
      <c r="AL48" s="353"/>
      <c r="AM48" s="353"/>
      <c r="AN48" s="353"/>
      <c r="AO48" s="353"/>
      <c r="AP48" s="353"/>
      <c r="AQ48" s="354"/>
      <c r="AR48" s="353"/>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193" t="s">
        <v>509</v>
      </c>
      <c r="AN49" s="1195" t="s">
        <v>543</v>
      </c>
      <c r="AO49" s="1196"/>
      <c r="AP49" s="1196"/>
      <c r="AQ49" s="1196"/>
      <c r="AR49" s="1197"/>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194"/>
      <c r="AN50" s="359" t="s">
        <v>544</v>
      </c>
      <c r="AO50" s="360" t="s">
        <v>545</v>
      </c>
      <c r="AP50" s="361" t="s">
        <v>546</v>
      </c>
      <c r="AQ50" s="362" t="s">
        <v>547</v>
      </c>
      <c r="AR50" s="363" t="s">
        <v>548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549</v>
      </c>
      <c r="AL51" s="356"/>
      <c r="AM51" s="364">
        <v>1386281</v>
      </c>
      <c r="AN51" s="365">
        <v>77920</v>
      </c>
      <c r="AO51" s="366">
        <v>-40.799999999999997</v>
      </c>
      <c r="AP51" s="367">
        <v>67293</v>
      </c>
      <c r="AQ51" s="368">
        <v>-13.3</v>
      </c>
      <c r="AR51" s="369">
        <v>-27.5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550</v>
      </c>
      <c r="AM52" s="372">
        <v>563262</v>
      </c>
      <c r="AN52" s="373">
        <v>31660</v>
      </c>
      <c r="AO52" s="374">
        <v>-29.9</v>
      </c>
      <c r="AP52" s="375">
        <v>35076</v>
      </c>
      <c r="AQ52" s="376">
        <v>-14.2</v>
      </c>
      <c r="AR52" s="377">
        <v>-15.7</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551</v>
      </c>
      <c r="AL53" s="356"/>
      <c r="AM53" s="364">
        <v>1625386</v>
      </c>
      <c r="AN53" s="365">
        <v>92378</v>
      </c>
      <c r="AO53" s="366">
        <v>18.600000000000001</v>
      </c>
      <c r="AP53" s="367">
        <v>67343</v>
      </c>
      <c r="AQ53" s="368">
        <v>0.1</v>
      </c>
      <c r="AR53" s="369">
        <v>18.5</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550</v>
      </c>
      <c r="AM54" s="372">
        <v>762886</v>
      </c>
      <c r="AN54" s="373">
        <v>43358</v>
      </c>
      <c r="AO54" s="374">
        <v>36.9</v>
      </c>
      <c r="AP54" s="375">
        <v>32865</v>
      </c>
      <c r="AQ54" s="376">
        <v>-6.3</v>
      </c>
      <c r="AR54" s="377">
        <v>43.2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552</v>
      </c>
      <c r="AL55" s="356"/>
      <c r="AM55" s="364">
        <v>1742418</v>
      </c>
      <c r="AN55" s="365">
        <v>99641</v>
      </c>
      <c r="AO55" s="366">
        <v>7.9</v>
      </c>
      <c r="AP55" s="367">
        <v>73475</v>
      </c>
      <c r="AQ55" s="368">
        <v>9.1</v>
      </c>
      <c r="AR55" s="369">
        <v>-1.2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550</v>
      </c>
      <c r="AM56" s="372">
        <v>1173912</v>
      </c>
      <c r="AN56" s="373">
        <v>67131</v>
      </c>
      <c r="AO56" s="374">
        <v>54.8</v>
      </c>
      <c r="AP56" s="375">
        <v>43072</v>
      </c>
      <c r="AQ56" s="376">
        <v>31.1</v>
      </c>
      <c r="AR56" s="377">
        <v>23.7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553</v>
      </c>
      <c r="AL57" s="356"/>
      <c r="AM57" s="364">
        <v>1431740</v>
      </c>
      <c r="AN57" s="365">
        <v>82274</v>
      </c>
      <c r="AO57" s="366">
        <v>-17.399999999999999</v>
      </c>
      <c r="AP57" s="367">
        <v>87464</v>
      </c>
      <c r="AQ57" s="368">
        <v>19</v>
      </c>
      <c r="AR57" s="369">
        <v>-36.4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550</v>
      </c>
      <c r="AM58" s="372">
        <v>693773</v>
      </c>
      <c r="AN58" s="373">
        <v>39867</v>
      </c>
      <c r="AO58" s="374">
        <v>-40.6</v>
      </c>
      <c r="AP58" s="375">
        <v>47479</v>
      </c>
      <c r="AQ58" s="376">
        <v>10.199999999999999</v>
      </c>
      <c r="AR58" s="377">
        <v>-50.8</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554</v>
      </c>
      <c r="AL59" s="356"/>
      <c r="AM59" s="364">
        <v>1671810</v>
      </c>
      <c r="AN59" s="365">
        <v>97153</v>
      </c>
      <c r="AO59" s="366">
        <v>18.100000000000001</v>
      </c>
      <c r="AP59" s="367">
        <v>96248</v>
      </c>
      <c r="AQ59" s="368">
        <v>10</v>
      </c>
      <c r="AR59" s="369">
        <v>8.1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550</v>
      </c>
      <c r="AM60" s="372">
        <v>777427</v>
      </c>
      <c r="AN60" s="373">
        <v>45178</v>
      </c>
      <c r="AO60" s="374">
        <v>13.3</v>
      </c>
      <c r="AP60" s="375">
        <v>55768</v>
      </c>
      <c r="AQ60" s="376">
        <v>17.5</v>
      </c>
      <c r="AR60" s="377">
        <v>-4.2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555</v>
      </c>
      <c r="AL61" s="378"/>
      <c r="AM61" s="379">
        <v>1571527</v>
      </c>
      <c r="AN61" s="380">
        <v>89873</v>
      </c>
      <c r="AO61" s="381">
        <v>-2.7</v>
      </c>
      <c r="AP61" s="382">
        <v>78365</v>
      </c>
      <c r="AQ61" s="383">
        <v>5</v>
      </c>
      <c r="AR61" s="369">
        <v>-7.7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550</v>
      </c>
      <c r="AM62" s="372">
        <v>794252</v>
      </c>
      <c r="AN62" s="373">
        <v>45439</v>
      </c>
      <c r="AO62" s="374">
        <v>6.9</v>
      </c>
      <c r="AP62" s="375">
        <v>42852</v>
      </c>
      <c r="AQ62" s="376">
        <v>7.7</v>
      </c>
      <c r="AR62" s="377">
        <v>-0.8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sheetData>
  <sheetProtection algorithmName="SHA-512" hashValue="Ogvq8CnyTLyylRSQzcwF08XtoXMHe+lEitrx55CiQVabvH7oD7Tl6eryF9NAixzKSWwUBQtPvt2D2/C8t+x48A==" saltValue="NgHg5VEXI9SpfgSm6UgF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4" zoomScale="70" zoomScaleNormal="7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557</v>
      </c>
    </row>
    <row r="121" spans="125:125" ht="13.5" hidden="1" customHeight="1" x14ac:dyDescent="0.2">
      <c r="DU121" s="290"/>
    </row>
  </sheetData>
  <sheetProtection algorithmName="SHA-512" hashValue="4lVE3IsfmoWjvz5o4yVhox+XNhrGAUTphqcpkso1JHLA7qq6gsGctd2fQw9IqzyCURkjqglAOdTmZlqFCo3QSw==" saltValue="kAfOX4nrr3Bw1argoeRI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80" zoomScaleNormal="8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sheetData>
  <sheetProtection algorithmName="SHA-512" hashValue="qQrqg3s6TIjpKh0KrJt3LmIj0Z4C1T81DjGeREmo6bhARYDQBBIDUPjpBrTrguek6dwR/Jb9vArCrkQuU9/RqA==" saltValue="miumoSChlcIGBJ0wxrr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198" t="s">
        <v>3</v>
      </c>
      <c r="D47" s="1198"/>
      <c r="E47" s="1199"/>
      <c r="F47" s="11">
        <v>25.11</v>
      </c>
      <c r="G47" s="12">
        <v>25.26</v>
      </c>
      <c r="H47" s="12">
        <v>23.23</v>
      </c>
      <c r="I47" s="12">
        <v>15.93</v>
      </c>
      <c r="J47" s="13">
        <v>15.43</v>
      </c>
    </row>
    <row r="48" spans="2:10" ht="57.75" customHeight="1" x14ac:dyDescent="0.2">
      <c r="B48" s="14"/>
      <c r="C48" s="1200" t="s">
        <v>4</v>
      </c>
      <c r="D48" s="1200"/>
      <c r="E48" s="1201"/>
      <c r="F48" s="15">
        <v>7.87</v>
      </c>
      <c r="G48" s="16">
        <v>7.55</v>
      </c>
      <c r="H48" s="16">
        <v>7.9</v>
      </c>
      <c r="I48" s="16">
        <v>6.56</v>
      </c>
      <c r="J48" s="17">
        <v>5.75</v>
      </c>
    </row>
    <row r="49" spans="2:10" ht="57.75" customHeight="1" thickBot="1" x14ac:dyDescent="0.25">
      <c r="B49" s="18"/>
      <c r="C49" s="1202" t="s">
        <v>5</v>
      </c>
      <c r="D49" s="1202"/>
      <c r="E49" s="1203"/>
      <c r="F49" s="19" t="s">
        <v>564</v>
      </c>
      <c r="G49" s="20" t="s">
        <v>565</v>
      </c>
      <c r="H49" s="20" t="s">
        <v>566</v>
      </c>
      <c r="I49" s="20" t="s">
        <v>567</v>
      </c>
      <c r="J49" s="21" t="s">
        <v>568</v>
      </c>
    </row>
    <row r="50" spans="2:10" ht="13.5" customHeight="1" x14ac:dyDescent="0.2"/>
  </sheetData>
  <sheetProtection algorithmName="SHA-512" hashValue="YD54r4jvL99ePukutDm4Qd+Mql68f96xX5J5bs9EBHgs/weJmy9MLV3sYljNks14Hb/IE6Wgdnv4g0kN2E1DWA==" saltValue="JKemXaa0Ol3gzo3RihOH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2022-03-03T23:48:09Z</cp:lastPrinted>
  <dcterms:created xsi:type="dcterms:W3CDTF">2022-02-02T07:32:37Z</dcterms:created>
  <dcterms:modified xsi:type="dcterms:W3CDTF">2022-03-24T10:36:41Z</dcterms:modified>
  <cp:category/>
</cp:coreProperties>
</file>